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O:\HE_ADM-Forskeruddannelsen\Kursusteam\Skabeloner\Kursusplanlægning\Oprettelse af nyt kursus\"/>
    </mc:Choice>
  </mc:AlternateContent>
  <xr:revisionPtr revIDLastSave="0" documentId="13_ncr:1_{48BE9935-1E20-40F5-8604-67D58ECCB3EA}" xr6:coauthVersionLast="47" xr6:coauthVersionMax="47" xr10:uidLastSave="{00000000-0000-0000-0000-000000000000}"/>
  <bookViews>
    <workbookView xWindow="28680" yWindow="1230" windowWidth="29040" windowHeight="15720" xr2:uid="{00000000-000D-0000-FFFF-FFFF00000000}"/>
  </bookViews>
  <sheets>
    <sheet name="Budget" sheetId="1" r:id="rId1"/>
    <sheet name="How to" sheetId="2" r:id="rId2"/>
    <sheet name="Calculation of wage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1" i="1" l="1"/>
  <c r="D18" i="1"/>
  <c r="D25" i="1"/>
  <c r="D24" i="1"/>
  <c r="D23" i="1"/>
  <c r="D22" i="1"/>
  <c r="J14" i="1"/>
  <c r="J13" i="1"/>
  <c r="J12" i="1"/>
  <c r="J11" i="1"/>
  <c r="E25" i="1" s="1"/>
  <c r="J10" i="1"/>
  <c r="E24" i="1" s="1"/>
  <c r="E23" i="1"/>
  <c r="E22" i="1"/>
  <c r="E21" i="1"/>
  <c r="E17" i="1"/>
  <c r="H15" i="1"/>
  <c r="H19" i="1"/>
  <c r="E30" i="1" s="1"/>
  <c r="E27" i="1"/>
  <c r="E26" i="1"/>
  <c r="E15" i="1"/>
  <c r="B14" i="3"/>
  <c r="B16" i="3" s="1"/>
  <c r="E18" i="1" l="1"/>
  <c r="C35" i="1"/>
  <c r="J15" i="1"/>
  <c r="E6" i="1"/>
  <c r="E11" i="1" l="1"/>
  <c r="E16" i="1"/>
  <c r="E19" i="1" s="1"/>
  <c r="E7" i="1" l="1"/>
  <c r="E8" i="1"/>
  <c r="E9" i="1"/>
  <c r="E12" i="1" l="1"/>
  <c r="E13" i="1" s="1"/>
  <c r="C38" i="1" s="1"/>
  <c r="C36" i="1" l="1"/>
  <c r="C37" i="1" s="1"/>
  <c r="E28" i="1"/>
  <c r="E29" i="1" s="1"/>
  <c r="E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Louise Nygaard Kristensen</author>
    <author>Lena Melchior</author>
    <author>Thilde Møller Risgaard</author>
  </authors>
  <commentList>
    <comment ref="I9" authorId="0" shapeId="0" xr:uid="{805C8D8F-0955-446B-A0C3-07644D5AAB62}">
      <text>
        <r>
          <rPr>
            <b/>
            <sz val="9"/>
            <color indexed="81"/>
            <rFont val="Tahoma"/>
            <family val="2"/>
          </rPr>
          <t>Graduate school Health:</t>
        </r>
        <r>
          <rPr>
            <sz val="9"/>
            <color indexed="81"/>
            <rFont val="Tahoma"/>
            <family val="2"/>
          </rPr>
          <t xml:space="preserve">
Please be specific on the exact amount of nights for each teacher.</t>
        </r>
      </text>
    </comment>
    <comment ref="J10" authorId="1" shapeId="0" xr:uid="{55526598-57E5-4783-AA69-488A2C9AD89B}">
      <text>
        <r>
          <rPr>
            <b/>
            <sz val="9"/>
            <color indexed="81"/>
            <rFont val="Tahoma"/>
            <family val="2"/>
          </rPr>
          <t>Lena Melchior:</t>
        </r>
        <r>
          <rPr>
            <sz val="9"/>
            <color indexed="81"/>
            <rFont val="Tahoma"/>
            <family val="2"/>
          </rPr>
          <t xml:space="preserve">
Beløbet findes ved at gange antal deltagere med antal nætter gange price for stay per night per attendee</t>
        </r>
      </text>
    </comment>
    <comment ref="J11" authorId="1" shapeId="0" xr:uid="{187FE5E0-482B-4F7C-90AC-73B2803EEF0B}">
      <text>
        <r>
          <rPr>
            <b/>
            <sz val="9"/>
            <color indexed="81"/>
            <rFont val="Tahoma"/>
            <family val="2"/>
          </rPr>
          <t>Lena Melchior:</t>
        </r>
        <r>
          <rPr>
            <sz val="9"/>
            <color indexed="81"/>
            <rFont val="Tahoma"/>
            <family val="2"/>
          </rPr>
          <t xml:space="preserve">
Beløbet findes ved at gange antal deltagere med antal nætter gange price for stay per night per attendee</t>
        </r>
      </text>
    </comment>
    <comment ref="J12" authorId="1" shapeId="0" xr:uid="{23636B70-0088-4FFB-893D-10C55CD96A30}">
      <text>
        <r>
          <rPr>
            <b/>
            <sz val="9"/>
            <color indexed="81"/>
            <rFont val="Tahoma"/>
            <family val="2"/>
          </rPr>
          <t>Lena Melchior:</t>
        </r>
        <r>
          <rPr>
            <sz val="9"/>
            <color indexed="81"/>
            <rFont val="Tahoma"/>
            <family val="2"/>
          </rPr>
          <t xml:space="preserve">
Beløbet findes ved at gange antal deltagere med antal nætter gange price for stay per night per attendee</t>
        </r>
      </text>
    </comment>
    <comment ref="J13" authorId="1" shapeId="0" xr:uid="{4BB20DBF-E570-430D-A065-6D41A172CEF1}">
      <text>
        <r>
          <rPr>
            <b/>
            <sz val="9"/>
            <color indexed="81"/>
            <rFont val="Tahoma"/>
            <family val="2"/>
          </rPr>
          <t>Lena Melchior:</t>
        </r>
        <r>
          <rPr>
            <sz val="9"/>
            <color indexed="81"/>
            <rFont val="Tahoma"/>
            <family val="2"/>
          </rPr>
          <t xml:space="preserve">
Beløbet findes ved at gange antal deltagere med antal nætter gange price for stay per night per attendee</t>
        </r>
      </text>
    </comment>
    <comment ref="J14" authorId="1" shapeId="0" xr:uid="{D30220DA-088B-4390-928D-3449234174A8}">
      <text>
        <r>
          <rPr>
            <b/>
            <sz val="9"/>
            <color indexed="81"/>
            <rFont val="Tahoma"/>
            <family val="2"/>
          </rPr>
          <t>Lena Melchior:</t>
        </r>
        <r>
          <rPr>
            <sz val="9"/>
            <color indexed="81"/>
            <rFont val="Tahoma"/>
            <family val="2"/>
          </rPr>
          <t xml:space="preserve">
Beløbet findes ved at gange antal deltagere med antal nætter gange price for stay per night per attendee</t>
        </r>
      </text>
    </comment>
    <comment ref="E15" authorId="0" shapeId="0" xr:uid="{624BB06C-7065-4476-9ED1-F33DDB7BA916}">
      <text>
        <r>
          <rPr>
            <b/>
            <sz val="9"/>
            <color indexed="81"/>
            <rFont val="Tahoma"/>
            <family val="2"/>
          </rPr>
          <t>Graduate School Health:</t>
        </r>
        <r>
          <rPr>
            <sz val="9"/>
            <color indexed="81"/>
            <rFont val="Tahoma"/>
            <family val="2"/>
          </rPr>
          <t xml:space="preserve">
The Graduate School will make the payment directly to the external teacher</t>
        </r>
      </text>
    </comment>
    <comment ref="B17" authorId="2" shapeId="0" xr:uid="{D8444410-9F6F-46C8-AEC9-CF0BE159542C}">
      <text>
        <r>
          <rPr>
            <b/>
            <sz val="9"/>
            <color indexed="81"/>
            <rFont val="Tahoma"/>
            <family val="2"/>
          </rPr>
          <t xml:space="preserve">PhD school Health:
</t>
        </r>
        <r>
          <rPr>
            <sz val="9"/>
            <color indexed="81"/>
            <rFont val="Tahoma"/>
            <family val="2"/>
          </rPr>
          <t xml:space="preserve">The course leader can apply the graduate school for covering expenses related to travel and stay of 1-2 external speakers, if relevant. 
</t>
        </r>
      </text>
    </comment>
    <comment ref="E17" authorId="0" shapeId="0" xr:uid="{9D30EFF1-6DE8-4DFF-8310-2E312E6A6457}">
      <text>
        <r>
          <rPr>
            <b/>
            <sz val="9"/>
            <color indexed="81"/>
            <rFont val="Tahoma"/>
            <family val="2"/>
          </rPr>
          <t>Graduate School Health:</t>
        </r>
        <r>
          <rPr>
            <sz val="9"/>
            <color indexed="81"/>
            <rFont val="Tahoma"/>
            <family val="2"/>
          </rPr>
          <t xml:space="preserve">
The Graduate School will reimburse the travel expences directly to the external teacher.
NB! The course leader can apply the graduate school for covering expenses related to travel and stay of 1-2 external speakers, if relevant. </t>
        </r>
      </text>
    </comment>
    <comment ref="E18" authorId="0" shapeId="0" xr:uid="{CA5D3000-F8F9-47AA-B04C-97EB26554A9B}">
      <text>
        <r>
          <rPr>
            <b/>
            <sz val="9"/>
            <color indexed="81"/>
            <rFont val="Tahoma"/>
            <family val="2"/>
          </rPr>
          <t>Graduate School Health:</t>
        </r>
        <r>
          <rPr>
            <sz val="9"/>
            <color indexed="81"/>
            <rFont val="Tahoma"/>
            <family val="2"/>
          </rPr>
          <t xml:space="preserve">
The Department will pay the invoice from Sandbjerg. The amount will be tranferred from the Graduate School to the Department. </t>
        </r>
      </text>
    </comment>
    <comment ref="E21" authorId="0" shapeId="0" xr:uid="{710DC2D9-4271-444A-B105-DE99F43D9758}">
      <text>
        <r>
          <rPr>
            <b/>
            <sz val="9"/>
            <color indexed="81"/>
            <rFont val="Tahoma"/>
            <family val="2"/>
          </rPr>
          <t>Graduate School Health:</t>
        </r>
        <r>
          <rPr>
            <sz val="9"/>
            <color indexed="81"/>
            <rFont val="Tahoma"/>
            <family val="2"/>
          </rPr>
          <t xml:space="preserve">
The Department will pay the invoice from Sandbjerg. The amount will be tranferred from the Graduate School to the Department.</t>
        </r>
      </text>
    </comment>
    <comment ref="E22" authorId="0" shapeId="0" xr:uid="{2A947C0C-8B01-44CD-B27A-AC94FC54E56A}">
      <text>
        <r>
          <rPr>
            <b/>
            <sz val="9"/>
            <color indexed="81"/>
            <rFont val="Tahoma"/>
            <family val="2"/>
          </rPr>
          <t>Graduate School Health:</t>
        </r>
        <r>
          <rPr>
            <sz val="9"/>
            <color indexed="81"/>
            <rFont val="Tahoma"/>
            <family val="2"/>
          </rPr>
          <t xml:space="preserve">
Course fee (accommodation incl catering) will be charged and payed by the Department. The Graduate School will not be involved in this part.</t>
        </r>
      </text>
    </comment>
    <comment ref="E23" authorId="0" shapeId="0" xr:uid="{58D31127-C31B-4A25-8761-AAB28BCAA82A}">
      <text>
        <r>
          <rPr>
            <b/>
            <sz val="9"/>
            <color indexed="81"/>
            <rFont val="Tahoma"/>
            <family val="2"/>
          </rPr>
          <t>Graduate School Health:</t>
        </r>
        <r>
          <rPr>
            <sz val="9"/>
            <color indexed="81"/>
            <rFont val="Tahoma"/>
            <family val="2"/>
          </rPr>
          <t xml:space="preserve">
Course fee (accommodation incl catering and price of ECTS) will be charged and payed by the Department. The Graduate School will not be involved in this part. </t>
        </r>
      </text>
    </comment>
    <comment ref="E25" authorId="0" shapeId="0" xr:uid="{993FBDBB-ED04-4A33-B388-43325F08C75E}">
      <text>
        <r>
          <rPr>
            <b/>
            <sz val="9"/>
            <color indexed="81"/>
            <rFont val="Tahoma"/>
            <family val="2"/>
          </rPr>
          <t>Graduate School Health:</t>
        </r>
        <r>
          <rPr>
            <sz val="9"/>
            <color indexed="81"/>
            <rFont val="Tahoma"/>
            <family val="2"/>
          </rPr>
          <t xml:space="preserve">
The Department will pay the invoice from Sandbjerg. The amount will be transferred from the Graduate School to the Department. </t>
        </r>
      </text>
    </comment>
    <comment ref="E26" authorId="0" shapeId="0" xr:uid="{AB93A319-EF44-4709-B194-7ECE2E20598C}">
      <text>
        <r>
          <rPr>
            <b/>
            <sz val="9"/>
            <color indexed="81"/>
            <rFont val="Tahoma"/>
            <family val="2"/>
          </rPr>
          <t>Graduate School Health:</t>
        </r>
        <r>
          <rPr>
            <sz val="9"/>
            <color indexed="81"/>
            <rFont val="Tahoma"/>
            <family val="2"/>
          </rPr>
          <t xml:space="preserve">
If you send the invoice directly to the Graduate school, please let us know in advance.</t>
        </r>
      </text>
    </comment>
    <comment ref="E27" authorId="0" shapeId="0" xr:uid="{B10A85BF-7BE1-4C1A-B1D7-AD2C0D20BD28}">
      <text>
        <r>
          <rPr>
            <b/>
            <sz val="9"/>
            <color indexed="81"/>
            <rFont val="Tahoma"/>
            <family val="2"/>
          </rPr>
          <t>Graduate School Health:</t>
        </r>
        <r>
          <rPr>
            <sz val="9"/>
            <color indexed="81"/>
            <rFont val="Tahoma"/>
            <family val="2"/>
          </rPr>
          <t xml:space="preserve">
Any other expenses will be payed by the Department.</t>
        </r>
      </text>
    </comment>
    <comment ref="E30" authorId="0" shapeId="0" xr:uid="{F5B7FCA4-DB19-41AE-BD9E-94F8D5E7D78B}">
      <text>
        <r>
          <rPr>
            <b/>
            <sz val="9"/>
            <color indexed="81"/>
            <rFont val="Tahoma"/>
            <family val="2"/>
          </rPr>
          <t>Graduate School Health:</t>
        </r>
        <r>
          <rPr>
            <sz val="9"/>
            <color indexed="81"/>
            <rFont val="Tahoma"/>
            <family val="2"/>
          </rPr>
          <t xml:space="preserve">
Will be reduced or withdrawed dependig on whether the Department sets a lower price than 1200DKK per ECTS or decides not to charge for ECTS.</t>
        </r>
      </text>
    </comment>
    <comment ref="C38" authorId="1" shapeId="0" xr:uid="{5F60F59C-9AB0-488F-878D-2E9C42493A0E}">
      <text>
        <r>
          <rPr>
            <b/>
            <sz val="9"/>
            <color indexed="81"/>
            <rFont val="Tahoma"/>
            <family val="2"/>
          </rPr>
          <t>Graduate School Health:</t>
        </r>
        <r>
          <rPr>
            <sz val="9"/>
            <color indexed="81"/>
            <rFont val="Tahoma"/>
            <family val="2"/>
          </rPr>
          <t xml:space="preserve">
This cell does NOT include Travel expenses.
Travel expenses are paid directly from GSH to the teacher.</t>
        </r>
      </text>
    </comment>
  </commentList>
</comments>
</file>

<file path=xl/sharedStrings.xml><?xml version="1.0" encoding="utf-8"?>
<sst xmlns="http://schemas.openxmlformats.org/spreadsheetml/2006/main" count="136" uniqueCount="120">
  <si>
    <t>J.nr.</t>
  </si>
  <si>
    <t>Antal</t>
  </si>
  <si>
    <t>Total</t>
  </si>
  <si>
    <t xml:space="preserve">https://auff.au.dk/bevillinger/stoette-til-afholdelse-af-kurser-og-gruppemoeder-paa-sandbjerg-gods </t>
  </si>
  <si>
    <t>EU</t>
  </si>
  <si>
    <t xml:space="preserve">https://auff.au.dk/bevillinger/stoette-til-afholdelse-af-kurser-og-gruppemoeder-paa-sandbjerg-gods   </t>
  </si>
  <si>
    <t>**</t>
  </si>
  <si>
    <t>Budget form residential PhD Course (Sandbjerg Estate)</t>
  </si>
  <si>
    <t>Course title</t>
  </si>
  <si>
    <t>Teaching</t>
  </si>
  <si>
    <t>Course management</t>
  </si>
  <si>
    <t>Lectures</t>
  </si>
  <si>
    <t>Other class related hours</t>
  </si>
  <si>
    <t>Presence (not including teaching)</t>
  </si>
  <si>
    <t>Extra hours (eg. exam papers etc.)</t>
  </si>
  <si>
    <t>Administrative contribution (20%)</t>
  </si>
  <si>
    <t>Expences for external teachers</t>
  </si>
  <si>
    <t>Sum part</t>
  </si>
  <si>
    <t>Other costs</t>
  </si>
  <si>
    <t>Materials</t>
  </si>
  <si>
    <t>(Other)</t>
  </si>
  <si>
    <t>External PhD students (Open Market)</t>
  </si>
  <si>
    <t>Course leader</t>
  </si>
  <si>
    <t>Internal AU teachers</t>
  </si>
  <si>
    <t>Costs in total</t>
  </si>
  <si>
    <t>Net costs in total</t>
  </si>
  <si>
    <t>Estimated number of participants</t>
  </si>
  <si>
    <t>Number of external PhD students (Open Market)</t>
  </si>
  <si>
    <t>Estimated number of teachers</t>
  </si>
  <si>
    <t>Number of internal AU Teachers</t>
  </si>
  <si>
    <t xml:space="preserve">Number of external teachers - DK
</t>
  </si>
  <si>
    <t xml:space="preserve">Number of external teachers - EU
</t>
  </si>
  <si>
    <t>Total number of participants and teachers</t>
  </si>
  <si>
    <t>Course duration in days</t>
  </si>
  <si>
    <t>Number of ECTS (cf. Calculation in ECTS form)</t>
  </si>
  <si>
    <t>Exp. number of nights</t>
  </si>
  <si>
    <t>Price*</t>
  </si>
  <si>
    <t>Basis of calculation for budget</t>
  </si>
  <si>
    <t>Calculation of wages:</t>
  </si>
  <si>
    <t>Wage rates per 1.04.2023:</t>
  </si>
  <si>
    <t>Teaching and course management
(associate professor rate):</t>
  </si>
  <si>
    <t>Foreign visiting lectures:</t>
  </si>
  <si>
    <t>Preparation factor</t>
  </si>
  <si>
    <t>Lectures:</t>
  </si>
  <si>
    <t>Other class related hours:</t>
  </si>
  <si>
    <t>Course managagement (other hours)</t>
  </si>
  <si>
    <t>Price for stay per night per attendee</t>
  </si>
  <si>
    <r>
      <rPr>
        <b/>
        <sz val="11"/>
        <color theme="8"/>
        <rFont val="Calibri"/>
        <family val="2"/>
        <scheme val="minor"/>
      </rPr>
      <t>AUFF funding</t>
    </r>
    <r>
      <rPr>
        <sz val="11"/>
        <color theme="1"/>
        <rFont val="Calibri"/>
        <family val="2"/>
        <scheme val="minor"/>
      </rPr>
      <t>* per calendar day per attendee</t>
    </r>
  </si>
  <si>
    <t>Calculation of Sandbjerg calendar day stay:</t>
  </si>
  <si>
    <t>Price per calendar day Sandbjerg Gods (AU price)</t>
  </si>
  <si>
    <t>*Course leader must apply for AUFF funding for reduction of self-payment (up till 600 dkk per attendee per calendar day).
Application is submitted online via AUFF E-grant:</t>
  </si>
  <si>
    <t>National</t>
  </si>
  <si>
    <t>Calculation of travel expenses - limit for round trip travel</t>
  </si>
  <si>
    <t>Overseas</t>
  </si>
  <si>
    <t>Guidance on budget form - residential courses at Sandbjerg Estate</t>
  </si>
  <si>
    <t>The settlement for teaching of courses is divided in the following categories:</t>
  </si>
  <si>
    <t>Lectures are multiplied by a factor of 3.5. This means that 2.5 hours of preparation are calculated per confrontational hour.</t>
  </si>
  <si>
    <t>Other class related hours are multiplied by a factor of 2.5. This means that 1.5 hours of preparation are calculated per confrontational hour.</t>
  </si>
  <si>
    <t>Preparation</t>
  </si>
  <si>
    <t>These hours are calculated by a factor of 1.0.</t>
  </si>
  <si>
    <t>Attendance hours</t>
  </si>
  <si>
    <t>Attendance hours are only allowed for one course leader.</t>
  </si>
  <si>
    <t>Does not include preparation since this is accounted for in lectures as well as in other class related hours.</t>
  </si>
  <si>
    <t>In accordance with the State's and Aarhus University's rules, i.e. you must travel in the cheapest way, comprising the low rate for car driving.</t>
  </si>
  <si>
    <t>Other costs for external teachers</t>
  </si>
  <si>
    <t>Residential stay, Sandbjerg Estate</t>
  </si>
  <si>
    <t>Additional costs</t>
  </si>
  <si>
    <t>Other expenses</t>
  </si>
  <si>
    <t xml:space="preserve">The amount is automatically calculated when the green cells in the budget sheet has been filled out. </t>
  </si>
  <si>
    <t>Fee for ECTS - Academic staff/other external</t>
  </si>
  <si>
    <t>Price for ECTS**</t>
  </si>
  <si>
    <t>Wage costs - Department</t>
  </si>
  <si>
    <t>Sum part/transfer to the Department for teaching</t>
  </si>
  <si>
    <t>Distribution of expenses (Department/Graduate School)</t>
  </si>
  <si>
    <t>Travel - limit for round trip travel</t>
  </si>
  <si>
    <r>
      <rPr>
        <b/>
        <sz val="11"/>
        <color rgb="FFFF0000"/>
        <rFont val="Calibri"/>
        <family val="2"/>
      </rPr>
      <t>NB!</t>
    </r>
    <r>
      <rPr>
        <sz val="11"/>
        <color theme="1"/>
        <rFont val="Calibri"/>
        <family val="2"/>
      </rPr>
      <t xml:space="preserve"> Course leader must apply for AUFF funding for reduction of self-payment (up till 600 DKK per attendee per calendar day). 
Application is submitted online via AUFF E-grant:</t>
    </r>
  </si>
  <si>
    <t>DKK/per hour incl holiday pay</t>
  </si>
  <si>
    <t>DKK</t>
  </si>
  <si>
    <t>Please do not change the data below</t>
  </si>
  <si>
    <t>It is 1.200 DKK/ECTS by default</t>
  </si>
  <si>
    <t>Preparation (max 5 hours per day and max 20 hours in total per course)</t>
  </si>
  <si>
    <t>Travel</t>
  </si>
  <si>
    <r>
      <t xml:space="preserve">Residential stay, Sandbjerg Estate
(excl. external teacher), incl. </t>
    </r>
    <r>
      <rPr>
        <b/>
        <sz val="10"/>
        <color theme="8"/>
        <rFont val="Calibri"/>
        <family val="2"/>
        <scheme val="minor"/>
      </rPr>
      <t>AUFF-funding</t>
    </r>
  </si>
  <si>
    <t>Academic staff, Postdocs, other students and external</t>
  </si>
  <si>
    <t>Health PhD students and Research Year students</t>
  </si>
  <si>
    <t>Exp. transfer from Graduate School to Dept.</t>
  </si>
  <si>
    <t>Number of Health PhD students and Research Year</t>
  </si>
  <si>
    <t>Number of academic staff, Postdocs, other students and external</t>
  </si>
  <si>
    <t xml:space="preserve">Number of external teachers - Overseas
</t>
  </si>
  <si>
    <t>Other expenses are covered by the department.</t>
  </si>
  <si>
    <t>The graduate school covers the expenses (room and board) in relation to the stay of PhD students and Research Year students both from Health as well as internal teachers and the course leader.</t>
  </si>
  <si>
    <t>Expenses to be paid by the Dept.</t>
  </si>
  <si>
    <t>Expenses to be paid by the Graduate School</t>
  </si>
  <si>
    <t xml:space="preserve">* Calculation based on estimated numer of teachers </t>
  </si>
  <si>
    <t>The expenses (room and board) in relation to the stay of other participants are covered by self-payment as well as (optional) ECTS price (1.200 DKK per ECTS by default)</t>
  </si>
  <si>
    <t>Optional income** (goes to the Department)</t>
  </si>
  <si>
    <t>NB! Optional income for the Department**</t>
  </si>
  <si>
    <t>Read the "How to" sheet before filling in the relevant green cells</t>
  </si>
  <si>
    <t>Only to be filled out if there is a fee for ECTS - Academic staff/other externals **</t>
  </si>
  <si>
    <t>Other class related hours can be class teaching, workshop and others. One or more teachers.</t>
  </si>
  <si>
    <r>
      <t xml:space="preserve">There can only be one teacher per hour. If you want to include more teachers in the same lecture, these hours are counted as </t>
    </r>
    <r>
      <rPr>
        <b/>
        <sz val="11"/>
        <color theme="1"/>
        <rFont val="Calibri"/>
        <family val="2"/>
      </rPr>
      <t>Other class related hours</t>
    </r>
    <r>
      <rPr>
        <sz val="11"/>
        <color theme="1"/>
        <rFont val="Calibri"/>
        <family val="2"/>
      </rPr>
      <t xml:space="preserve">. </t>
    </r>
  </si>
  <si>
    <t>The course leader can apply the graduate school for covering expenses related to travel and stay of 1-2 external speakers, if relevant.</t>
  </si>
  <si>
    <t>We only pay by the hour, cf. the governmental salary rates for hourly pay.</t>
  </si>
  <si>
    <t>5 hours are allocated per course day (a max. of 20 hours in total per course) for planning and coordinating a course.</t>
  </si>
  <si>
    <t>If you are present, but not teaching, during the course you can incude Attendance hours as course leader. 
Attendance hours are only applicalbe for the course leader. Attendance hours cannot be included when you are teaching.</t>
  </si>
  <si>
    <t xml:space="preserve">These hours are calculated by a factor of 1.0. </t>
  </si>
  <si>
    <t>Extra hours</t>
  </si>
  <si>
    <t>Other hours may include examination, reading and commenting assignments, though max. 20 minutes per assignment.</t>
  </si>
  <si>
    <t>For Danish teachers the limit for round trip travel expences is:</t>
  </si>
  <si>
    <t>1000 DKK</t>
  </si>
  <si>
    <t xml:space="preserve">For European teachers the limit for round trip travel expences is: </t>
  </si>
  <si>
    <t>8000 DKK</t>
  </si>
  <si>
    <t>For teachers overseas the limit for round trip travel expences is:</t>
  </si>
  <si>
    <t>15000 DKK</t>
  </si>
  <si>
    <t>Travel costs, accomodation and living expenses may be paid to foreign visiting lecturers to the extent that it is necessary for task completion and is in accordance with the State's and Aarhus University's rules, i.e. you must travel in the cheapest way, comprising the low rate for car driving. Reference is made to CWT and the hotels in the SKI-agreement.</t>
  </si>
  <si>
    <t xml:space="preserve">We do not cover weekend accommodation. </t>
  </si>
  <si>
    <t>Residential stay, Sandbjerg Estate (excl. external teachers)</t>
  </si>
  <si>
    <t>https://phd.health.au.dk/forsupervisors/supervisorandtheassessmentcommittee/travelinfo/honorarium-and-reimbursement-of-travel-expenses</t>
  </si>
  <si>
    <t>Other Costs</t>
  </si>
  <si>
    <r>
      <rPr>
        <b/>
        <sz val="11"/>
        <color theme="1"/>
        <rFont val="Calibri"/>
        <family val="2"/>
      </rPr>
      <t>Materials</t>
    </r>
    <r>
      <rPr>
        <sz val="11"/>
        <color theme="1"/>
        <rFont val="Calibri"/>
        <family val="2"/>
      </rPr>
      <t xml:space="preserve">: Relevant course material is covered when the budget for the course has been approved.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</si>
</sst>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r.&quot;_-;\-* #,##0.00\ &quot;kr.&quot;_-;_-* &quot;-&quot;??\ &quot;kr.&quot;_-;_-@_-"/>
    <numFmt numFmtId="164" formatCode="_-* #,##0.00\ [$kr.-406]_-;\-* #,##0.00\ [$kr.-406]_-;_-* &quot;-&quot;??\ [$kr.-406]_-;_-@_-"/>
  </numFmts>
  <fonts count="31" x14ac:knownFonts="1">
    <font>
      <sz val="11"/>
      <color theme="1"/>
      <name val="Calibri"/>
      <family val="2"/>
      <scheme val="minor"/>
    </font>
    <font>
      <b/>
      <sz val="11"/>
      <color theme="1"/>
      <name val="Calibri"/>
      <family val="2"/>
      <scheme val="minor"/>
    </font>
    <font>
      <sz val="11"/>
      <color theme="1"/>
      <name val="AU Passata"/>
      <family val="2"/>
    </font>
    <font>
      <sz val="10"/>
      <color theme="1"/>
      <name val="Calibri"/>
      <family val="2"/>
      <scheme val="minor"/>
    </font>
    <font>
      <b/>
      <sz val="10"/>
      <name val="Calibri"/>
      <family val="2"/>
      <scheme val="minor"/>
    </font>
    <font>
      <sz val="10"/>
      <name val="Calibri"/>
      <family val="2"/>
      <scheme val="minor"/>
    </font>
    <font>
      <sz val="11"/>
      <color theme="1"/>
      <name val="Calibri"/>
      <family val="2"/>
    </font>
    <font>
      <b/>
      <sz val="10"/>
      <color theme="1"/>
      <name val="Calibri"/>
      <family val="2"/>
      <scheme val="minor"/>
    </font>
    <font>
      <b/>
      <sz val="16"/>
      <color theme="1"/>
      <name val="Calibri"/>
      <family val="2"/>
    </font>
    <font>
      <b/>
      <sz val="12"/>
      <color theme="1"/>
      <name val="Calibri"/>
      <family val="2"/>
    </font>
    <font>
      <b/>
      <sz val="11"/>
      <color theme="1"/>
      <name val="Calibri"/>
      <family val="2"/>
    </font>
    <font>
      <sz val="11"/>
      <color rgb="FF000000"/>
      <name val="Calibri"/>
      <family val="2"/>
    </font>
    <font>
      <sz val="11"/>
      <color theme="1"/>
      <name val="Calibri"/>
      <family val="2"/>
      <scheme val="minor"/>
    </font>
    <font>
      <i/>
      <sz val="10"/>
      <color theme="1"/>
      <name val="Calibri"/>
      <family val="2"/>
      <scheme val="minor"/>
    </font>
    <font>
      <i/>
      <sz val="10"/>
      <name val="Calibri"/>
      <family val="2"/>
      <scheme val="minor"/>
    </font>
    <font>
      <i/>
      <sz val="11"/>
      <color theme="1"/>
      <name val="Calibri"/>
      <family val="2"/>
      <scheme val="minor"/>
    </font>
    <font>
      <b/>
      <sz val="12"/>
      <color theme="1"/>
      <name val="Calibri"/>
      <family val="2"/>
      <scheme val="minor"/>
    </font>
    <font>
      <b/>
      <sz val="10"/>
      <color rgb="FFFF0000"/>
      <name val="Calibri"/>
      <family val="2"/>
      <scheme val="minor"/>
    </font>
    <font>
      <u/>
      <sz val="11"/>
      <color theme="10"/>
      <name val="Calibri"/>
      <family val="2"/>
      <scheme val="minor"/>
    </font>
    <font>
      <b/>
      <sz val="14"/>
      <color theme="1"/>
      <name val="Calibri"/>
      <family val="2"/>
      <scheme val="minor"/>
    </font>
    <font>
      <b/>
      <sz val="10"/>
      <color theme="8"/>
      <name val="Calibri"/>
      <family val="2"/>
      <scheme val="minor"/>
    </font>
    <font>
      <b/>
      <sz val="11"/>
      <color theme="8"/>
      <name val="Calibri"/>
      <family val="2"/>
      <scheme val="minor"/>
    </font>
    <font>
      <b/>
      <sz val="11"/>
      <color rgb="FFFF0000"/>
      <name val="Calibri"/>
      <family val="2"/>
      <scheme val="minor"/>
    </font>
    <font>
      <sz val="9"/>
      <color indexed="81"/>
      <name val="Tahoma"/>
      <family val="2"/>
    </font>
    <font>
      <b/>
      <sz val="9"/>
      <color indexed="81"/>
      <name val="Tahoma"/>
      <family val="2"/>
    </font>
    <font>
      <b/>
      <sz val="11"/>
      <color rgb="FFFF0000"/>
      <name val="Calibri"/>
      <family val="2"/>
    </font>
    <font>
      <b/>
      <i/>
      <sz val="11"/>
      <color rgb="FFFF0000"/>
      <name val="Calibri"/>
      <family val="2"/>
      <scheme val="minor"/>
    </font>
    <font>
      <sz val="10"/>
      <color theme="1"/>
      <name val="AU Passata"/>
      <family val="2"/>
    </font>
    <font>
      <i/>
      <sz val="10"/>
      <color rgb="FFFF0000"/>
      <name val="Calibri"/>
      <family val="2"/>
      <scheme val="minor"/>
    </font>
    <font>
      <b/>
      <sz val="11"/>
      <name val="Calibri"/>
      <family val="2"/>
      <scheme val="minor"/>
    </font>
    <font>
      <sz val="11"/>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rgb="FFFFFF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s>
  <cellStyleXfs count="3">
    <xf numFmtId="0" fontId="0" fillId="0" borderId="0"/>
    <xf numFmtId="44" fontId="12" fillId="0" borderId="0" applyFont="0" applyFill="0" applyBorder="0" applyAlignment="0" applyProtection="0"/>
    <xf numFmtId="0" fontId="18" fillId="0" borderId="0" applyNumberFormat="0" applyFill="0" applyBorder="0" applyAlignment="0" applyProtection="0"/>
  </cellStyleXfs>
  <cellXfs count="173">
    <xf numFmtId="0" fontId="0" fillId="0" borderId="0" xfId="0"/>
    <xf numFmtId="0" fontId="2" fillId="2" borderId="0" xfId="0" applyFont="1" applyFill="1"/>
    <xf numFmtId="0" fontId="0" fillId="2" borderId="0" xfId="0" applyFill="1"/>
    <xf numFmtId="0" fontId="2" fillId="0" borderId="0" xfId="0" applyFont="1"/>
    <xf numFmtId="0" fontId="3" fillId="2" borderId="1" xfId="0" applyFont="1" applyFill="1" applyBorder="1"/>
    <xf numFmtId="0" fontId="4" fillId="3" borderId="1" xfId="0" applyFont="1" applyFill="1" applyBorder="1"/>
    <xf numFmtId="0" fontId="5" fillId="2" borderId="1" xfId="0" applyFont="1" applyFill="1" applyBorder="1" applyAlignment="1">
      <alignment vertical="top" wrapText="1"/>
    </xf>
    <xf numFmtId="0" fontId="4" fillId="2" borderId="1" xfId="0" applyFont="1" applyFill="1" applyBorder="1"/>
    <xf numFmtId="164" fontId="3" fillId="2" borderId="1" xfId="0" applyNumberFormat="1" applyFont="1" applyFill="1" applyBorder="1"/>
    <xf numFmtId="0" fontId="2" fillId="2" borderId="1" xfId="0" applyFont="1" applyFill="1" applyBorder="1"/>
    <xf numFmtId="0" fontId="3" fillId="2" borderId="5" xfId="0" applyFont="1" applyFill="1" applyBorder="1"/>
    <xf numFmtId="0" fontId="3" fillId="0" borderId="0" xfId="0" applyFont="1"/>
    <xf numFmtId="0" fontId="7" fillId="0" borderId="0" xfId="0" applyFont="1"/>
    <xf numFmtId="164" fontId="3" fillId="2" borderId="1" xfId="1" applyNumberFormat="1" applyFont="1" applyFill="1" applyBorder="1"/>
    <xf numFmtId="164" fontId="7" fillId="0" borderId="9" xfId="0" applyNumberFormat="1" applyFont="1" applyBorder="1"/>
    <xf numFmtId="0" fontId="3" fillId="0" borderId="7" xfId="0" applyFont="1" applyBorder="1" applyAlignment="1">
      <alignment wrapText="1"/>
    </xf>
    <xf numFmtId="164" fontId="3" fillId="0" borderId="7" xfId="0" applyNumberFormat="1" applyFont="1" applyBorder="1"/>
    <xf numFmtId="0" fontId="0" fillId="0" borderId="0" xfId="0" applyAlignment="1">
      <alignment wrapText="1"/>
    </xf>
    <xf numFmtId="0" fontId="0" fillId="2" borderId="1" xfId="0" applyFill="1" applyBorder="1" applyAlignment="1">
      <alignment horizontal="left" vertical="center"/>
    </xf>
    <xf numFmtId="0" fontId="3" fillId="0" borderId="1" xfId="0" applyFont="1" applyBorder="1" applyAlignment="1">
      <alignment wrapText="1"/>
    </xf>
    <xf numFmtId="164" fontId="3" fillId="0" borderId="1" xfId="0" applyNumberFormat="1" applyFont="1" applyBorder="1"/>
    <xf numFmtId="0" fontId="0" fillId="2" borderId="1" xfId="0" applyFill="1" applyBorder="1"/>
    <xf numFmtId="164" fontId="5" fillId="2" borderId="1" xfId="0" applyNumberFormat="1" applyFont="1" applyFill="1" applyBorder="1"/>
    <xf numFmtId="0" fontId="3" fillId="2" borderId="7" xfId="0" applyFont="1" applyFill="1" applyBorder="1" applyAlignment="1">
      <alignment horizontal="left" vertical="center"/>
    </xf>
    <xf numFmtId="0" fontId="14" fillId="2" borderId="7" xfId="0" applyFont="1" applyFill="1" applyBorder="1"/>
    <xf numFmtId="0" fontId="13" fillId="2" borderId="7" xfId="0" applyFont="1" applyFill="1" applyBorder="1"/>
    <xf numFmtId="164" fontId="14" fillId="2" borderId="7" xfId="0" applyNumberFormat="1" applyFont="1" applyFill="1" applyBorder="1"/>
    <xf numFmtId="0" fontId="17" fillId="2" borderId="1" xfId="0" applyFont="1" applyFill="1" applyBorder="1"/>
    <xf numFmtId="0" fontId="3" fillId="0" borderId="1" xfId="0" applyFont="1" applyBorder="1"/>
    <xf numFmtId="0" fontId="3" fillId="2" borderId="5" xfId="0" applyFont="1" applyFill="1" applyBorder="1" applyAlignment="1">
      <alignment wrapText="1"/>
    </xf>
    <xf numFmtId="0" fontId="3" fillId="2" borderId="1" xfId="0" applyFont="1" applyFill="1" applyBorder="1" applyAlignment="1">
      <alignment vertical="center"/>
    </xf>
    <xf numFmtId="0" fontId="5" fillId="2" borderId="7" xfId="0" applyFont="1" applyFill="1" applyBorder="1"/>
    <xf numFmtId="0" fontId="5" fillId="4" borderId="6" xfId="0" applyFont="1" applyFill="1" applyBorder="1"/>
    <xf numFmtId="0" fontId="4" fillId="4" borderId="6" xfId="0" applyFont="1" applyFill="1" applyBorder="1"/>
    <xf numFmtId="164" fontId="4" fillId="4" borderId="6" xfId="0" applyNumberFormat="1" applyFont="1" applyFill="1" applyBorder="1"/>
    <xf numFmtId="0" fontId="13" fillId="2" borderId="13" xfId="0" applyFont="1" applyFill="1" applyBorder="1"/>
    <xf numFmtId="0" fontId="5" fillId="2" borderId="8" xfId="0" applyFont="1" applyFill="1" applyBorder="1" applyAlignment="1">
      <alignment horizontal="left" vertical="center" wrapText="1"/>
    </xf>
    <xf numFmtId="164" fontId="5" fillId="2" borderId="5" xfId="1" applyNumberFormat="1" applyFont="1" applyFill="1" applyBorder="1"/>
    <xf numFmtId="0" fontId="14" fillId="2" borderId="12" xfId="0" applyFont="1" applyFill="1" applyBorder="1" applyAlignment="1">
      <alignment horizontal="left" vertical="center" wrapText="1"/>
    </xf>
    <xf numFmtId="0" fontId="3" fillId="2" borderId="1" xfId="0" applyFont="1" applyFill="1" applyBorder="1" applyAlignment="1" applyProtection="1">
      <alignment wrapText="1"/>
      <protection locked="0"/>
    </xf>
    <xf numFmtId="164" fontId="5" fillId="2" borderId="5" xfId="0" applyNumberFormat="1" applyFont="1" applyFill="1" applyBorder="1"/>
    <xf numFmtId="0" fontId="5" fillId="2" borderId="1" xfId="0" applyFont="1" applyFill="1" applyBorder="1" applyAlignment="1">
      <alignment horizontal="left" vertical="center" wrapText="1"/>
    </xf>
    <xf numFmtId="0" fontId="1" fillId="0" borderId="0" xfId="0" applyFont="1"/>
    <xf numFmtId="0" fontId="3" fillId="2" borderId="0" xfId="0" applyFont="1" applyFill="1"/>
    <xf numFmtId="0" fontId="4" fillId="2" borderId="0" xfId="0" applyFont="1" applyFill="1"/>
    <xf numFmtId="0" fontId="1" fillId="0" borderId="0" xfId="0" applyFont="1" applyAlignment="1">
      <alignment wrapText="1"/>
    </xf>
    <xf numFmtId="0" fontId="6" fillId="0" borderId="0" xfId="0" applyFont="1" applyAlignment="1">
      <alignment vertical="center" wrapText="1"/>
    </xf>
    <xf numFmtId="0" fontId="3" fillId="2" borderId="17" xfId="0" applyFont="1" applyFill="1" applyBorder="1"/>
    <xf numFmtId="0" fontId="3" fillId="2" borderId="19" xfId="0" applyFont="1" applyFill="1" applyBorder="1"/>
    <xf numFmtId="0" fontId="3" fillId="2" borderId="21" xfId="0" applyFont="1" applyFill="1" applyBorder="1"/>
    <xf numFmtId="0" fontId="7" fillId="2" borderId="11" xfId="0" applyFont="1" applyFill="1" applyBorder="1"/>
    <xf numFmtId="164" fontId="14" fillId="6" borderId="14" xfId="0" applyNumberFormat="1" applyFont="1" applyFill="1" applyBorder="1"/>
    <xf numFmtId="164" fontId="3" fillId="6" borderId="5" xfId="1" applyNumberFormat="1" applyFont="1" applyFill="1" applyBorder="1"/>
    <xf numFmtId="164" fontId="3" fillId="6" borderId="1" xfId="0" applyNumberFormat="1" applyFont="1" applyFill="1" applyBorder="1"/>
    <xf numFmtId="164" fontId="3" fillId="7" borderId="5" xfId="1" applyNumberFormat="1" applyFont="1" applyFill="1" applyBorder="1"/>
    <xf numFmtId="164" fontId="3" fillId="7" borderId="18" xfId="0" applyNumberFormat="1" applyFont="1" applyFill="1" applyBorder="1"/>
    <xf numFmtId="164" fontId="3" fillId="6" borderId="20" xfId="0" applyNumberFormat="1" applyFont="1" applyFill="1" applyBorder="1"/>
    <xf numFmtId="0" fontId="16" fillId="2" borderId="15" xfId="0" applyFont="1" applyFill="1" applyBorder="1"/>
    <xf numFmtId="0" fontId="2" fillId="2" borderId="16" xfId="0" applyFont="1" applyFill="1" applyBorder="1"/>
    <xf numFmtId="164" fontId="3" fillId="0" borderId="0" xfId="0" applyNumberFormat="1" applyFont="1"/>
    <xf numFmtId="1" fontId="7" fillId="2" borderId="9" xfId="0" applyNumberFormat="1" applyFont="1" applyFill="1" applyBorder="1"/>
    <xf numFmtId="0" fontId="5" fillId="0" borderId="0" xfId="0" applyFont="1"/>
    <xf numFmtId="0" fontId="0" fillId="8" borderId="15" xfId="0" applyFill="1" applyBorder="1"/>
    <xf numFmtId="0" fontId="18" fillId="0" borderId="0" xfId="2"/>
    <xf numFmtId="0" fontId="0" fillId="8" borderId="22" xfId="0" applyFill="1" applyBorder="1"/>
    <xf numFmtId="0" fontId="0" fillId="8" borderId="23" xfId="0" applyFill="1" applyBorder="1"/>
    <xf numFmtId="0" fontId="0" fillId="8" borderId="17" xfId="0" applyFill="1" applyBorder="1"/>
    <xf numFmtId="0" fontId="0" fillId="8" borderId="28" xfId="0" applyFill="1" applyBorder="1"/>
    <xf numFmtId="0" fontId="0" fillId="8" borderId="17" xfId="0" applyFill="1" applyBorder="1" applyAlignment="1">
      <alignment wrapText="1"/>
    </xf>
    <xf numFmtId="0" fontId="0" fillId="8" borderId="18" xfId="0" applyFill="1" applyBorder="1"/>
    <xf numFmtId="0" fontId="0" fillId="8" borderId="29" xfId="0" applyFill="1" applyBorder="1"/>
    <xf numFmtId="0" fontId="22" fillId="0" borderId="0" xfId="0" applyFont="1"/>
    <xf numFmtId="0" fontId="1" fillId="2" borderId="0" xfId="0" applyFont="1" applyFill="1"/>
    <xf numFmtId="0" fontId="0" fillId="8" borderId="21" xfId="0" applyFill="1" applyBorder="1"/>
    <xf numFmtId="0" fontId="19" fillId="0" borderId="0" xfId="0" applyFont="1"/>
    <xf numFmtId="1" fontId="3" fillId="2" borderId="18" xfId="0" applyNumberFormat="1" applyFont="1" applyFill="1" applyBorder="1"/>
    <xf numFmtId="0" fontId="15" fillId="0" borderId="0" xfId="0" applyFont="1"/>
    <xf numFmtId="0" fontId="13" fillId="2" borderId="0" xfId="0" applyFont="1" applyFill="1"/>
    <xf numFmtId="0" fontId="7" fillId="2" borderId="30" xfId="0" applyFont="1" applyFill="1" applyBorder="1"/>
    <xf numFmtId="0" fontId="15" fillId="0" borderId="1" xfId="0" applyFont="1" applyBorder="1"/>
    <xf numFmtId="164" fontId="5" fillId="7" borderId="7" xfId="0" applyNumberFormat="1" applyFont="1" applyFill="1" applyBorder="1"/>
    <xf numFmtId="0" fontId="3" fillId="9" borderId="1" xfId="0" applyFont="1" applyFill="1" applyBorder="1" applyProtection="1">
      <protection locked="0"/>
    </xf>
    <xf numFmtId="0" fontId="3" fillId="0" borderId="7" xfId="0" applyFont="1" applyBorder="1"/>
    <xf numFmtId="1" fontId="3" fillId="0" borderId="1" xfId="0" applyNumberFormat="1" applyFont="1" applyBorder="1" applyProtection="1">
      <protection locked="0"/>
    </xf>
    <xf numFmtId="0" fontId="27" fillId="2" borderId="2" xfId="0" applyFont="1" applyFill="1" applyBorder="1"/>
    <xf numFmtId="0" fontId="27" fillId="0" borderId="0" xfId="0" applyFont="1"/>
    <xf numFmtId="0" fontId="13" fillId="0" borderId="0" xfId="0" applyFont="1"/>
    <xf numFmtId="164" fontId="13" fillId="0" borderId="1" xfId="0" applyNumberFormat="1" applyFont="1" applyBorder="1"/>
    <xf numFmtId="0" fontId="7" fillId="0" borderId="1" xfId="0" applyFont="1" applyBorder="1"/>
    <xf numFmtId="164" fontId="7" fillId="0" borderId="1" xfId="0" applyNumberFormat="1" applyFont="1" applyBorder="1"/>
    <xf numFmtId="0" fontId="3" fillId="0" borderId="4" xfId="0" applyFont="1" applyBorder="1"/>
    <xf numFmtId="164" fontId="4" fillId="4" borderId="1" xfId="0" applyNumberFormat="1" applyFont="1" applyFill="1" applyBorder="1"/>
    <xf numFmtId="164" fontId="7" fillId="4" borderId="31" xfId="0" applyNumberFormat="1" applyFont="1" applyFill="1" applyBorder="1"/>
    <xf numFmtId="0" fontId="28" fillId="0" borderId="0" xfId="0" applyFont="1"/>
    <xf numFmtId="0" fontId="3" fillId="2" borderId="17" xfId="0" applyFont="1" applyFill="1" applyBorder="1" applyAlignment="1">
      <alignment vertical="top" wrapText="1"/>
    </xf>
    <xf numFmtId="0" fontId="16" fillId="4" borderId="15" xfId="0" applyFont="1" applyFill="1" applyBorder="1" applyAlignment="1">
      <alignment wrapText="1"/>
    </xf>
    <xf numFmtId="0" fontId="26" fillId="4" borderId="16" xfId="0" applyFont="1" applyFill="1" applyBorder="1" applyAlignment="1">
      <alignment wrapText="1"/>
    </xf>
    <xf numFmtId="0" fontId="16" fillId="4" borderId="21" xfId="0" applyFont="1" applyFill="1" applyBorder="1"/>
    <xf numFmtId="1" fontId="3" fillId="4" borderId="18" xfId="0" applyNumberFormat="1" applyFont="1" applyFill="1" applyBorder="1"/>
    <xf numFmtId="0" fontId="7" fillId="2" borderId="4" xfId="0" applyFont="1" applyFill="1" applyBorder="1"/>
    <xf numFmtId="0" fontId="14" fillId="2" borderId="13" xfId="0" applyFont="1" applyFill="1" applyBorder="1" applyAlignment="1">
      <alignment horizontal="left" vertical="center"/>
    </xf>
    <xf numFmtId="0" fontId="4" fillId="4" borderId="1" xfId="0" applyFont="1" applyFill="1" applyBorder="1" applyAlignment="1">
      <alignment horizontal="left" vertical="center"/>
    </xf>
    <xf numFmtId="0" fontId="5" fillId="9" borderId="1" xfId="0" applyFont="1" applyFill="1" applyBorder="1" applyProtection="1">
      <protection locked="0"/>
    </xf>
    <xf numFmtId="0" fontId="3" fillId="9" borderId="7" xfId="0" applyFont="1" applyFill="1" applyBorder="1" applyProtection="1">
      <protection locked="0"/>
    </xf>
    <xf numFmtId="1" fontId="3" fillId="9" borderId="18" xfId="0" applyNumberFormat="1" applyFont="1" applyFill="1" applyBorder="1" applyProtection="1">
      <protection locked="0"/>
    </xf>
    <xf numFmtId="0" fontId="3" fillId="9" borderId="4" xfId="0" applyFont="1" applyFill="1" applyBorder="1" applyProtection="1">
      <protection locked="0"/>
    </xf>
    <xf numFmtId="1" fontId="3" fillId="9" borderId="32" xfId="0" applyNumberFormat="1" applyFont="1" applyFill="1" applyBorder="1" applyProtection="1">
      <protection locked="0"/>
    </xf>
    <xf numFmtId="1" fontId="3" fillId="9" borderId="29" xfId="0" applyNumberFormat="1" applyFont="1" applyFill="1" applyBorder="1" applyProtection="1">
      <protection locked="0"/>
    </xf>
    <xf numFmtId="2" fontId="0" fillId="8" borderId="16" xfId="0" applyNumberFormat="1" applyFill="1" applyBorder="1"/>
    <xf numFmtId="2" fontId="0" fillId="8" borderId="29" xfId="1" applyNumberFormat="1" applyFont="1" applyFill="1" applyBorder="1"/>
    <xf numFmtId="2" fontId="0" fillId="8" borderId="9" xfId="0" applyNumberFormat="1" applyFill="1" applyBorder="1"/>
    <xf numFmtId="2" fontId="0" fillId="8" borderId="16" xfId="1" applyNumberFormat="1" applyFont="1" applyFill="1" applyBorder="1"/>
    <xf numFmtId="2" fontId="0" fillId="8" borderId="18" xfId="1" applyNumberFormat="1" applyFont="1" applyFill="1" applyBorder="1"/>
    <xf numFmtId="164" fontId="3" fillId="10" borderId="5" xfId="0" applyNumberFormat="1" applyFont="1" applyFill="1" applyBorder="1" applyAlignment="1">
      <alignment horizontal="left"/>
    </xf>
    <xf numFmtId="164" fontId="3" fillId="10" borderId="1" xfId="0" applyNumberFormat="1" applyFont="1" applyFill="1" applyBorder="1"/>
    <xf numFmtId="1" fontId="3" fillId="2" borderId="5" xfId="0" applyNumberFormat="1" applyFont="1" applyFill="1" applyBorder="1"/>
    <xf numFmtId="0" fontId="29" fillId="11" borderId="1" xfId="0" applyFont="1" applyFill="1" applyBorder="1"/>
    <xf numFmtId="0" fontId="30" fillId="11" borderId="1" xfId="0" applyFont="1" applyFill="1" applyBorder="1"/>
    <xf numFmtId="0" fontId="19" fillId="5" borderId="10" xfId="0" applyFont="1" applyFill="1" applyBorder="1" applyAlignment="1">
      <alignment horizontal="center"/>
    </xf>
    <xf numFmtId="0" fontId="3" fillId="2" borderId="5" xfId="0" applyFont="1" applyFill="1" applyBorder="1" applyAlignment="1">
      <alignment horizontal="left" vertical="center" wrapText="1"/>
    </xf>
    <xf numFmtId="0" fontId="3" fillId="2" borderId="8" xfId="0" applyFont="1" applyFill="1" applyBorder="1" applyAlignment="1">
      <alignment horizontal="left" vertical="center" wrapText="1"/>
    </xf>
    <xf numFmtId="0" fontId="0" fillId="9" borderId="2" xfId="0" applyFill="1" applyBorder="1" applyAlignment="1" applyProtection="1">
      <alignment wrapText="1"/>
      <protection locked="0"/>
    </xf>
    <xf numFmtId="0" fontId="0" fillId="9" borderId="3" xfId="0" applyFill="1" applyBorder="1" applyAlignment="1" applyProtection="1">
      <alignment wrapText="1"/>
      <protection locked="0"/>
    </xf>
    <xf numFmtId="0" fontId="0" fillId="9" borderId="4" xfId="0" applyFill="1" applyBorder="1" applyAlignment="1" applyProtection="1">
      <alignment wrapText="1"/>
      <protection locked="0"/>
    </xf>
    <xf numFmtId="0" fontId="0" fillId="9" borderId="2" xfId="0" applyFill="1" applyBorder="1"/>
    <xf numFmtId="0" fontId="0" fillId="9" borderId="3" xfId="0" applyFill="1" applyBorder="1"/>
    <xf numFmtId="0" fontId="0" fillId="9" borderId="4" xfId="0" applyFill="1" applyBorder="1"/>
    <xf numFmtId="0" fontId="5" fillId="2" borderId="1" xfId="0" applyFont="1" applyFill="1" applyBorder="1" applyAlignment="1">
      <alignment horizontal="left" vertical="center"/>
    </xf>
    <xf numFmtId="0" fontId="0" fillId="2" borderId="1" xfId="0" applyFill="1" applyBorder="1" applyAlignment="1">
      <alignment horizontal="left" vertical="center"/>
    </xf>
    <xf numFmtId="0" fontId="5" fillId="2" borderId="1" xfId="0" applyFont="1" applyFill="1" applyBorder="1" applyAlignment="1">
      <alignment wrapText="1"/>
    </xf>
    <xf numFmtId="0" fontId="3" fillId="0" borderId="1" xfId="0" applyFont="1" applyBorder="1" applyAlignment="1">
      <alignment wrapText="1"/>
    </xf>
    <xf numFmtId="0" fontId="3" fillId="9" borderId="1" xfId="0" applyFont="1" applyFill="1" applyBorder="1" applyProtection="1">
      <protection locked="0"/>
    </xf>
    <xf numFmtId="164" fontId="3" fillId="2" borderId="1" xfId="0" applyNumberFormat="1" applyFont="1" applyFill="1" applyBorder="1"/>
    <xf numFmtId="164" fontId="3" fillId="0" borderId="1" xfId="0" applyNumberFormat="1" applyFont="1" applyBorder="1"/>
    <xf numFmtId="0" fontId="1" fillId="11" borderId="1" xfId="0" applyFont="1" applyFill="1" applyBorder="1"/>
    <xf numFmtId="0" fontId="1" fillId="0" borderId="1" xfId="0" applyFont="1" applyBorder="1"/>
    <xf numFmtId="0" fontId="15" fillId="8" borderId="26" xfId="0" applyFont="1" applyFill="1" applyBorder="1" applyAlignment="1">
      <alignment horizontal="left" wrapText="1"/>
    </xf>
    <xf numFmtId="0" fontId="15" fillId="8" borderId="27" xfId="0" applyFont="1" applyFill="1" applyBorder="1" applyAlignment="1">
      <alignment horizontal="left" wrapText="1"/>
    </xf>
    <xf numFmtId="0" fontId="15" fillId="8" borderId="24" xfId="0" applyFont="1" applyFill="1" applyBorder="1" applyAlignment="1">
      <alignment horizontal="left" wrapText="1"/>
    </xf>
    <xf numFmtId="0" fontId="15" fillId="8" borderId="25" xfId="0" applyFont="1" applyFill="1" applyBorder="1" applyAlignment="1">
      <alignment horizontal="left" wrapText="1"/>
    </xf>
    <xf numFmtId="0" fontId="6" fillId="0" borderId="1" xfId="0" applyFont="1" applyBorder="1" applyAlignment="1">
      <alignment vertical="center" wrapText="1"/>
    </xf>
    <xf numFmtId="0" fontId="6" fillId="0" borderId="1" xfId="0" applyFont="1" applyBorder="1" applyAlignment="1">
      <alignment vertical="center" wrapText="1"/>
    </xf>
    <xf numFmtId="0" fontId="10" fillId="0" borderId="1" xfId="0" applyFont="1" applyBorder="1" applyAlignment="1">
      <alignment vertical="center" wrapText="1"/>
    </xf>
    <xf numFmtId="164" fontId="6" fillId="0" borderId="1" xfId="0" applyNumberFormat="1" applyFont="1" applyBorder="1" applyAlignment="1">
      <alignment horizontal="right" vertical="center" wrapText="1"/>
    </xf>
    <xf numFmtId="0" fontId="9" fillId="2" borderId="1" xfId="0" applyFont="1" applyFill="1" applyBorder="1" applyAlignment="1">
      <alignment vertical="center" wrapText="1"/>
    </xf>
    <xf numFmtId="0" fontId="10" fillId="6" borderId="33" xfId="0" applyFont="1" applyFill="1" applyBorder="1" applyAlignment="1">
      <alignment vertical="center" wrapText="1"/>
    </xf>
    <xf numFmtId="0" fontId="0" fillId="11" borderId="34" xfId="0" applyFill="1" applyBorder="1" applyAlignment="1">
      <alignment horizontal="left" wrapText="1"/>
    </xf>
    <xf numFmtId="0" fontId="0" fillId="11" borderId="35" xfId="0" applyFill="1" applyBorder="1" applyAlignment="1">
      <alignment horizontal="left" wrapText="1"/>
    </xf>
    <xf numFmtId="0" fontId="18" fillId="2" borderId="33" xfId="2" applyFill="1" applyBorder="1" applyAlignment="1">
      <alignment vertical="center" wrapText="1"/>
    </xf>
    <xf numFmtId="0" fontId="6" fillId="0" borderId="1" xfId="0" applyFont="1" applyBorder="1" applyAlignment="1">
      <alignment horizontal="lef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0" fontId="9" fillId="2" borderId="34" xfId="0" applyFont="1" applyFill="1" applyBorder="1" applyAlignment="1">
      <alignment vertical="center" wrapText="1"/>
    </xf>
    <xf numFmtId="0" fontId="9" fillId="2" borderId="35" xfId="0" applyFont="1" applyFill="1" applyBorder="1" applyAlignment="1">
      <alignment vertical="center" wrapText="1"/>
    </xf>
    <xf numFmtId="0" fontId="0" fillId="2" borderId="0" xfId="0" applyFill="1" applyAlignment="1">
      <alignment wrapText="1"/>
    </xf>
    <xf numFmtId="0" fontId="6" fillId="0" borderId="1" xfId="0" applyFont="1" applyBorder="1" applyAlignment="1">
      <alignment vertical="top" wrapText="1"/>
    </xf>
    <xf numFmtId="0" fontId="10" fillId="0" borderId="1" xfId="0" applyFont="1" applyBorder="1" applyAlignment="1">
      <alignment vertical="top" wrapText="1"/>
    </xf>
    <xf numFmtId="0" fontId="18" fillId="0" borderId="0" xfId="2" applyBorder="1" applyAlignment="1">
      <alignment horizontal="left" vertical="top" wrapText="1"/>
    </xf>
    <xf numFmtId="0" fontId="11" fillId="0" borderId="0" xfId="0" applyFont="1" applyBorder="1" applyAlignment="1">
      <alignment vertical="top" wrapText="1"/>
    </xf>
    <xf numFmtId="0" fontId="11" fillId="0" borderId="36" xfId="0" applyFont="1" applyBorder="1" applyAlignment="1">
      <alignment vertical="top" wrapText="1"/>
    </xf>
    <xf numFmtId="0" fontId="11" fillId="0" borderId="36" xfId="0" applyFont="1" applyBorder="1" applyAlignment="1">
      <alignment vertical="top" wrapText="1"/>
    </xf>
    <xf numFmtId="0" fontId="18" fillId="2" borderId="37" xfId="2" applyFill="1" applyBorder="1" applyAlignment="1">
      <alignment vertical="center" wrapText="1"/>
    </xf>
    <xf numFmtId="0" fontId="18" fillId="2" borderId="33" xfId="2" applyFill="1" applyBorder="1" applyAlignment="1">
      <alignment horizontal="left" vertical="center" wrapText="1"/>
    </xf>
    <xf numFmtId="0" fontId="18" fillId="2" borderId="37" xfId="2" applyFill="1" applyBorder="1" applyAlignment="1">
      <alignment horizontal="left" vertical="center" wrapText="1"/>
    </xf>
    <xf numFmtId="0" fontId="10" fillId="6" borderId="21" xfId="0" applyFont="1" applyFill="1" applyBorder="1" applyAlignment="1">
      <alignment vertical="center" wrapText="1"/>
    </xf>
    <xf numFmtId="0" fontId="10" fillId="6" borderId="4" xfId="0" applyFont="1" applyFill="1" applyBorder="1" applyAlignment="1">
      <alignment vertical="center" wrapText="1"/>
    </xf>
    <xf numFmtId="0" fontId="10" fillId="6" borderId="37" xfId="0" applyFont="1" applyFill="1" applyBorder="1" applyAlignment="1">
      <alignment vertical="center" wrapText="1"/>
    </xf>
    <xf numFmtId="0" fontId="8" fillId="0" borderId="39" xfId="0" applyFont="1" applyBorder="1" applyAlignment="1">
      <alignment horizontal="left" vertical="center" wrapText="1"/>
    </xf>
    <xf numFmtId="0" fontId="8" fillId="0" borderId="38" xfId="0" applyFont="1" applyBorder="1" applyAlignment="1">
      <alignment horizontal="left" vertical="center" wrapText="1"/>
    </xf>
    <xf numFmtId="0" fontId="10" fillId="6" borderId="5" xfId="0" applyFont="1" applyFill="1" applyBorder="1" applyAlignment="1">
      <alignment vertical="center" wrapText="1"/>
    </xf>
    <xf numFmtId="0" fontId="6" fillId="0" borderId="3" xfId="0" applyFont="1" applyBorder="1" applyAlignment="1">
      <alignment vertical="center" wrapText="1"/>
    </xf>
    <xf numFmtId="0" fontId="10" fillId="0" borderId="4" xfId="0" applyFont="1" applyBorder="1" applyAlignment="1">
      <alignment vertical="center" wrapText="1"/>
    </xf>
    <xf numFmtId="0" fontId="13" fillId="2" borderId="7" xfId="0" applyFont="1" applyFill="1" applyBorder="1" applyProtection="1">
      <protection locked="0"/>
    </xf>
  </cellXfs>
  <cellStyles count="3">
    <cellStyle name="Link" xfId="2" builtinId="8"/>
    <cellStyle name="Normal"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phd.health.au.dk/forsupervisors/supervisorandtheassessmentcommittee/travelinfo/honorarium-and-reimbursement-of-travel-expenses" TargetMode="External"/><Relationship Id="rId1" Type="http://schemas.openxmlformats.org/officeDocument/2006/relationships/hyperlink" Target="https://auff.au.dk/bevillinger/stoette-til-afholdelse-af-kurser-og-gruppemoeder-paa-sandbjerg-god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auff.au.dk/bevillinger/stoette-til-afholdelse-af-kurser-og-gruppemoeder-paa-sandbjerg-god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2"/>
  <sheetViews>
    <sheetView showGridLines="0" tabSelected="1" zoomScale="80" zoomScaleNormal="80" workbookViewId="0">
      <selection activeCell="D27" sqref="D27"/>
    </sheetView>
  </sheetViews>
  <sheetFormatPr defaultColWidth="8.85546875" defaultRowHeight="15.75" x14ac:dyDescent="0.25"/>
  <cols>
    <col min="1" max="1" width="2.7109375" style="3" customWidth="1"/>
    <col min="2" max="2" width="39.28515625" style="3" bestFit="1" customWidth="1"/>
    <col min="3" max="3" width="40.85546875" style="3" customWidth="1"/>
    <col min="4" max="4" width="5.28515625" style="85" customWidth="1"/>
    <col min="5" max="5" width="13.7109375" style="3" customWidth="1"/>
    <col min="6" max="6" width="6.140625" style="43" customWidth="1"/>
    <col min="7" max="7" width="44.140625" style="3" customWidth="1"/>
    <col min="8" max="8" width="20.42578125" style="3" customWidth="1"/>
    <col min="9" max="9" width="17.42578125" style="3" customWidth="1"/>
    <col min="10" max="10" width="14.140625" style="3" customWidth="1"/>
    <col min="11" max="16384" width="8.85546875" style="3"/>
  </cols>
  <sheetData>
    <row r="1" spans="1:10" ht="18.75" x14ac:dyDescent="0.3">
      <c r="A1" s="1"/>
      <c r="B1" s="118" t="s">
        <v>7</v>
      </c>
      <c r="C1" s="118"/>
      <c r="D1" s="118"/>
      <c r="E1" s="118"/>
    </row>
    <row r="2" spans="1:10" ht="17.45" customHeight="1" x14ac:dyDescent="0.25">
      <c r="A2" s="1"/>
      <c r="B2" s="4" t="s">
        <v>8</v>
      </c>
      <c r="C2" s="121"/>
      <c r="D2" s="122"/>
      <c r="E2" s="123"/>
    </row>
    <row r="3" spans="1:10" x14ac:dyDescent="0.25">
      <c r="A3" s="1"/>
      <c r="B3" s="4" t="s">
        <v>0</v>
      </c>
      <c r="C3" s="124"/>
      <c r="D3" s="125"/>
      <c r="E3" s="126"/>
    </row>
    <row r="4" spans="1:10" ht="16.5" thickBot="1" x14ac:dyDescent="0.3">
      <c r="A4" s="1"/>
      <c r="B4" s="134" t="s">
        <v>97</v>
      </c>
      <c r="C4" s="135"/>
      <c r="D4" s="135"/>
      <c r="E4" s="117"/>
      <c r="G4" s="116" t="s">
        <v>97</v>
      </c>
      <c r="H4" s="116"/>
    </row>
    <row r="5" spans="1:10" x14ac:dyDescent="0.25">
      <c r="A5" s="1"/>
      <c r="B5" s="5" t="s">
        <v>71</v>
      </c>
      <c r="C5" s="5"/>
      <c r="D5" s="5" t="s">
        <v>1</v>
      </c>
      <c r="E5" s="5"/>
      <c r="G5" s="95" t="s">
        <v>26</v>
      </c>
      <c r="H5" s="96"/>
    </row>
    <row r="6" spans="1:10" x14ac:dyDescent="0.25">
      <c r="A6" s="1"/>
      <c r="B6" s="127" t="s">
        <v>9</v>
      </c>
      <c r="C6" s="4" t="s">
        <v>11</v>
      </c>
      <c r="D6" s="81"/>
      <c r="E6" s="13">
        <f>D6*'Calculation of wages'!B5*'Calculation of wages'!B9</f>
        <v>0</v>
      </c>
      <c r="F6" s="44"/>
      <c r="G6" s="47" t="s">
        <v>86</v>
      </c>
      <c r="H6" s="104"/>
    </row>
    <row r="7" spans="1:10" x14ac:dyDescent="0.25">
      <c r="A7" s="1"/>
      <c r="B7" s="127"/>
      <c r="C7" s="4" t="s">
        <v>12</v>
      </c>
      <c r="D7" s="81"/>
      <c r="E7" s="8">
        <f>D7*'Calculation of wages'!B5*'Calculation of wages'!B10</f>
        <v>0</v>
      </c>
      <c r="G7" s="47" t="s">
        <v>27</v>
      </c>
      <c r="H7" s="104"/>
    </row>
    <row r="8" spans="1:10" ht="27" customHeight="1" x14ac:dyDescent="0.25">
      <c r="A8" s="1"/>
      <c r="B8" s="127" t="s">
        <v>10</v>
      </c>
      <c r="C8" s="6" t="s">
        <v>80</v>
      </c>
      <c r="D8" s="81"/>
      <c r="E8" s="8">
        <f>D8*'Calculation of wages'!B5*'Calculation of wages'!B11</f>
        <v>0</v>
      </c>
      <c r="G8" s="29" t="s">
        <v>87</v>
      </c>
      <c r="H8" s="104"/>
    </row>
    <row r="9" spans="1:10" x14ac:dyDescent="0.25">
      <c r="A9" s="1"/>
      <c r="B9" s="127"/>
      <c r="C9" s="129" t="s">
        <v>13</v>
      </c>
      <c r="D9" s="131"/>
      <c r="E9" s="132">
        <f>D9*'Calculation of wages'!B5*'Calculation of wages'!B11</f>
        <v>0</v>
      </c>
      <c r="G9" s="97" t="s">
        <v>28</v>
      </c>
      <c r="H9" s="98"/>
      <c r="I9" s="99" t="s">
        <v>35</v>
      </c>
      <c r="J9" s="88" t="s">
        <v>36</v>
      </c>
    </row>
    <row r="10" spans="1:10" ht="15.6" customHeight="1" x14ac:dyDescent="0.25">
      <c r="A10" s="1"/>
      <c r="B10" s="128"/>
      <c r="C10" s="130"/>
      <c r="D10" s="131"/>
      <c r="E10" s="133"/>
      <c r="G10" s="49" t="s">
        <v>22</v>
      </c>
      <c r="H10" s="75">
        <v>1</v>
      </c>
      <c r="I10" s="105"/>
      <c r="J10" s="20">
        <f>'Calculation of wages'!B16*I10*H10</f>
        <v>0</v>
      </c>
    </row>
    <row r="11" spans="1:10" ht="15.6" customHeight="1" x14ac:dyDescent="0.25">
      <c r="A11" s="1"/>
      <c r="B11" s="18"/>
      <c r="C11" s="19" t="s">
        <v>14</v>
      </c>
      <c r="D11" s="81"/>
      <c r="E11" s="20">
        <f>D11*'Calculation of wages'!B5*'Calculation of wages'!B11</f>
        <v>0</v>
      </c>
      <c r="G11" s="49" t="s">
        <v>29</v>
      </c>
      <c r="H11" s="104"/>
      <c r="I11" s="105"/>
      <c r="J11" s="20">
        <f>'Calculation of wages'!B16*I11*H11</f>
        <v>0</v>
      </c>
    </row>
    <row r="12" spans="1:10" ht="16.5" customHeight="1" thickBot="1" x14ac:dyDescent="0.3">
      <c r="A12" s="1"/>
      <c r="B12" s="23" t="s">
        <v>15</v>
      </c>
      <c r="C12" s="15"/>
      <c r="D12" s="82"/>
      <c r="E12" s="16">
        <f>0.2*(E6+E7+E8+E9+E11)</f>
        <v>0</v>
      </c>
      <c r="G12" s="94" t="s">
        <v>30</v>
      </c>
      <c r="H12" s="104"/>
      <c r="I12" s="105"/>
      <c r="J12" s="20">
        <f>'Calculation of wages'!B16*I12*H12</f>
        <v>0</v>
      </c>
    </row>
    <row r="13" spans="1:10" ht="15.95" customHeight="1" thickBot="1" x14ac:dyDescent="0.3">
      <c r="A13" s="1"/>
      <c r="B13" s="100" t="s">
        <v>72</v>
      </c>
      <c r="C13" s="35"/>
      <c r="D13" s="35"/>
      <c r="E13" s="51">
        <f>SUM(E6:E12)</f>
        <v>0</v>
      </c>
      <c r="G13" s="94" t="s">
        <v>31</v>
      </c>
      <c r="H13" s="106"/>
      <c r="I13" s="105"/>
      <c r="J13" s="20">
        <f>'Calculation of wages'!B16*I13*H13</f>
        <v>0</v>
      </c>
    </row>
    <row r="14" spans="1:10" ht="26.25" thickBot="1" x14ac:dyDescent="0.3">
      <c r="A14" s="1"/>
      <c r="B14" s="101" t="s">
        <v>16</v>
      </c>
      <c r="C14" s="32"/>
      <c r="D14" s="33"/>
      <c r="E14" s="34"/>
      <c r="G14" s="94" t="s">
        <v>88</v>
      </c>
      <c r="H14" s="107"/>
      <c r="I14" s="105"/>
      <c r="J14" s="20">
        <f>'Calculation of wages'!B16*I14*H14</f>
        <v>0</v>
      </c>
    </row>
    <row r="15" spans="1:10" ht="16.5" thickBot="1" x14ac:dyDescent="0.3">
      <c r="A15" s="1"/>
      <c r="B15" s="127" t="s">
        <v>9</v>
      </c>
      <c r="C15" s="4" t="s">
        <v>11</v>
      </c>
      <c r="D15" s="102"/>
      <c r="E15" s="22">
        <f>D15*'Calculation of wages'!B5*'Calculation of wages'!B9</f>
        <v>0</v>
      </c>
      <c r="G15" s="50" t="s">
        <v>32</v>
      </c>
      <c r="H15" s="60">
        <f>SUM(H6:H14)</f>
        <v>1</v>
      </c>
      <c r="I15" s="90"/>
      <c r="J15" s="89">
        <f>SUM(J10:J14)</f>
        <v>0</v>
      </c>
    </row>
    <row r="16" spans="1:10" x14ac:dyDescent="0.25">
      <c r="A16" s="1"/>
      <c r="B16" s="127"/>
      <c r="C16" s="4" t="s">
        <v>12</v>
      </c>
      <c r="D16" s="81"/>
      <c r="E16" s="22">
        <f>D16*'Calculation of wages'!B5*'Calculation of wages'!B10</f>
        <v>0</v>
      </c>
      <c r="G16" s="11"/>
      <c r="I16" s="11"/>
      <c r="J16" s="11"/>
    </row>
    <row r="17" spans="1:10" x14ac:dyDescent="0.25">
      <c r="A17" s="1"/>
      <c r="B17" s="41" t="s">
        <v>81</v>
      </c>
      <c r="C17" s="10"/>
      <c r="D17" s="10"/>
      <c r="E17" s="40">
        <f>(H12*'Calculation of wages'!B22)+(H13*'Calculation of wages'!B23)+(H14*'Calculation of wages'!B24)</f>
        <v>0</v>
      </c>
      <c r="G17" s="4" t="s">
        <v>33</v>
      </c>
      <c r="H17" s="81"/>
      <c r="I17" s="11"/>
      <c r="J17" s="11"/>
    </row>
    <row r="18" spans="1:10" ht="16.5" thickBot="1" x14ac:dyDescent="0.3">
      <c r="A18" s="1"/>
      <c r="B18" s="36" t="s">
        <v>65</v>
      </c>
      <c r="C18" s="10"/>
      <c r="D18" s="115">
        <f>H12+H13+H14</f>
        <v>0</v>
      </c>
      <c r="E18" s="37">
        <f>J12+J13+J14</f>
        <v>0</v>
      </c>
      <c r="G18" s="4" t="s">
        <v>34</v>
      </c>
      <c r="H18" s="81"/>
      <c r="I18" s="93" t="s">
        <v>98</v>
      </c>
      <c r="J18" s="11"/>
    </row>
    <row r="19" spans="1:10" ht="16.5" thickBot="1" x14ac:dyDescent="0.3">
      <c r="A19" s="1"/>
      <c r="B19" s="38" t="s">
        <v>17</v>
      </c>
      <c r="C19" s="35"/>
      <c r="D19" s="35"/>
      <c r="E19" s="51">
        <f>SUM(E15:E18)</f>
        <v>0</v>
      </c>
      <c r="G19" s="28" t="s">
        <v>70</v>
      </c>
      <c r="H19" s="114">
        <f>1200*H18</f>
        <v>0</v>
      </c>
      <c r="I19" s="86" t="s">
        <v>79</v>
      </c>
      <c r="J19" s="59"/>
    </row>
    <row r="20" spans="1:10" ht="14.1" customHeight="1" x14ac:dyDescent="0.25">
      <c r="A20" s="1"/>
      <c r="B20" s="33" t="s">
        <v>18</v>
      </c>
      <c r="C20" s="33"/>
      <c r="D20" s="33"/>
      <c r="E20" s="34"/>
      <c r="F20" s="44"/>
      <c r="J20" s="11"/>
    </row>
    <row r="21" spans="1:10" x14ac:dyDescent="0.25">
      <c r="A21" s="1"/>
      <c r="B21" s="119" t="s">
        <v>82</v>
      </c>
      <c r="C21" s="4" t="s">
        <v>84</v>
      </c>
      <c r="D21" s="83">
        <f>H6</f>
        <v>0</v>
      </c>
      <c r="E21" s="52">
        <f>H6*H17*'Calculation of wages'!B16</f>
        <v>0</v>
      </c>
    </row>
    <row r="22" spans="1:10" x14ac:dyDescent="0.25">
      <c r="A22" s="1"/>
      <c r="B22" s="120"/>
      <c r="C22" s="39" t="s">
        <v>21</v>
      </c>
      <c r="D22" s="83">
        <f>H7</f>
        <v>0</v>
      </c>
      <c r="E22" s="54">
        <f>H7*H17*'Calculation of wages'!B16</f>
        <v>0</v>
      </c>
    </row>
    <row r="23" spans="1:10" ht="26.25" x14ac:dyDescent="0.25">
      <c r="A23" s="1"/>
      <c r="B23" s="120"/>
      <c r="C23" s="29" t="s">
        <v>83</v>
      </c>
      <c r="D23" s="83">
        <f>H8</f>
        <v>0</v>
      </c>
      <c r="E23" s="54">
        <f>H8*H17*'Calculation of wages'!B16</f>
        <v>0</v>
      </c>
    </row>
    <row r="24" spans="1:10" x14ac:dyDescent="0.25">
      <c r="A24" s="1"/>
      <c r="B24" s="120"/>
      <c r="C24" s="29" t="s">
        <v>22</v>
      </c>
      <c r="D24" s="83">
        <f>H10</f>
        <v>1</v>
      </c>
      <c r="E24" s="52">
        <f>J10</f>
        <v>0</v>
      </c>
    </row>
    <row r="25" spans="1:10" x14ac:dyDescent="0.25">
      <c r="A25" s="1"/>
      <c r="B25" s="120"/>
      <c r="C25" s="29" t="s">
        <v>23</v>
      </c>
      <c r="D25" s="83">
        <f>H11</f>
        <v>0</v>
      </c>
      <c r="E25" s="52">
        <f>J11</f>
        <v>0</v>
      </c>
      <c r="F25" s="43" t="s">
        <v>93</v>
      </c>
      <c r="G25" s="12"/>
    </row>
    <row r="26" spans="1:10" x14ac:dyDescent="0.25">
      <c r="A26" s="1"/>
      <c r="B26" s="30" t="s">
        <v>19</v>
      </c>
      <c r="C26" s="21"/>
      <c r="D26" s="81"/>
      <c r="E26" s="53">
        <f>D26</f>
        <v>0</v>
      </c>
      <c r="G26" s="11"/>
    </row>
    <row r="27" spans="1:10" ht="16.5" thickBot="1" x14ac:dyDescent="0.3">
      <c r="A27" s="1"/>
      <c r="B27" s="31" t="s">
        <v>20</v>
      </c>
      <c r="C27" s="172"/>
      <c r="D27" s="103"/>
      <c r="E27" s="80">
        <f>D27</f>
        <v>0</v>
      </c>
      <c r="G27" s="11"/>
    </row>
    <row r="28" spans="1:10" ht="16.5" thickBot="1" x14ac:dyDescent="0.3">
      <c r="A28" s="1"/>
      <c r="B28" s="24" t="s">
        <v>17</v>
      </c>
      <c r="C28" s="25"/>
      <c r="D28" s="25"/>
      <c r="E28" s="26">
        <f>SUM(E21:E27)</f>
        <v>0</v>
      </c>
      <c r="G28" s="59"/>
    </row>
    <row r="29" spans="1:10" x14ac:dyDescent="0.25">
      <c r="A29" s="1"/>
      <c r="B29" s="7" t="s">
        <v>24</v>
      </c>
      <c r="C29" s="4"/>
      <c r="D29" s="4"/>
      <c r="E29" s="91">
        <f>SUM(E13+E19+E28)</f>
        <v>0</v>
      </c>
      <c r="F29" s="44"/>
      <c r="G29" s="59"/>
    </row>
    <row r="30" spans="1:10" ht="16.5" thickBot="1" x14ac:dyDescent="0.3">
      <c r="A30" s="1"/>
      <c r="B30" s="27" t="s">
        <v>95</v>
      </c>
      <c r="C30" s="10" t="s">
        <v>69</v>
      </c>
      <c r="D30" s="10"/>
      <c r="E30" s="113">
        <f>H19*H8</f>
        <v>0</v>
      </c>
      <c r="F30" s="61" t="s">
        <v>6</v>
      </c>
      <c r="G30" s="11"/>
    </row>
    <row r="31" spans="1:10" ht="16.5" thickBot="1" x14ac:dyDescent="0.3">
      <c r="A31" s="1"/>
      <c r="B31" s="7" t="s">
        <v>25</v>
      </c>
      <c r="C31" s="9"/>
      <c r="D31" s="84"/>
      <c r="E31" s="14">
        <f>E29-E30</f>
        <v>0</v>
      </c>
      <c r="F31" s="44"/>
    </row>
    <row r="32" spans="1:10" x14ac:dyDescent="0.25">
      <c r="A32" s="1"/>
    </row>
    <row r="33" spans="2:14" ht="16.5" thickBot="1" x14ac:dyDescent="0.3"/>
    <row r="34" spans="2:14" x14ac:dyDescent="0.25">
      <c r="B34" s="57" t="s">
        <v>73</v>
      </c>
      <c r="C34" s="58"/>
    </row>
    <row r="35" spans="2:14" x14ac:dyDescent="0.25">
      <c r="B35" s="47" t="s">
        <v>91</v>
      </c>
      <c r="C35" s="55">
        <f>E22+E23+E27</f>
        <v>0</v>
      </c>
      <c r="D35" s="86" t="s">
        <v>96</v>
      </c>
    </row>
    <row r="36" spans="2:14" ht="16.5" thickBot="1" x14ac:dyDescent="0.3">
      <c r="B36" s="48" t="s">
        <v>92</v>
      </c>
      <c r="C36" s="56">
        <f>E13+E19+E21+E24+E25+E26</f>
        <v>0</v>
      </c>
    </row>
    <row r="37" spans="2:14" x14ac:dyDescent="0.25">
      <c r="B37" s="78" t="s">
        <v>2</v>
      </c>
      <c r="C37" s="92">
        <f>SUM(C35:C36)</f>
        <v>0</v>
      </c>
    </row>
    <row r="38" spans="2:14" s="76" customFormat="1" x14ac:dyDescent="0.25">
      <c r="B38" s="79" t="s">
        <v>85</v>
      </c>
      <c r="C38" s="87">
        <f>E13+E18+E21+E24+E25+E26</f>
        <v>0</v>
      </c>
      <c r="D38" s="86"/>
      <c r="F38" s="77"/>
      <c r="G38" s="3"/>
      <c r="H38" s="3"/>
      <c r="I38" s="3"/>
      <c r="J38" s="3"/>
      <c r="K38" s="3"/>
      <c r="L38" s="3"/>
      <c r="M38" s="3"/>
      <c r="N38" s="3"/>
    </row>
    <row r="41" spans="2:14" x14ac:dyDescent="0.25">
      <c r="G41" s="76"/>
      <c r="H41" s="76"/>
      <c r="I41" s="76"/>
      <c r="J41" s="76"/>
      <c r="K41" s="76"/>
    </row>
    <row r="42" spans="2:14" x14ac:dyDescent="0.25">
      <c r="L42" s="76"/>
      <c r="M42" s="76"/>
      <c r="N42" s="76"/>
    </row>
  </sheetData>
  <sheetProtection algorithmName="SHA-512" hashValue="wnHQxi5P+vqShA1ZXxeWZY57Je85Wa5DkqD5XUF8VF9dBzWjNczsfUq2JNjfmlGm7TjoPFeTmephNr41TbRZig==" saltValue="YP+N+Q7cZ6bVP/laSWqJGw==" spinCount="100000" sheet="1" objects="1" scenarios="1"/>
  <mergeCells count="11">
    <mergeCell ref="B1:E1"/>
    <mergeCell ref="B21:B25"/>
    <mergeCell ref="C2:E2"/>
    <mergeCell ref="C3:E3"/>
    <mergeCell ref="B6:B7"/>
    <mergeCell ref="B8:B10"/>
    <mergeCell ref="C9:C10"/>
    <mergeCell ref="D9:D10"/>
    <mergeCell ref="E9:E10"/>
    <mergeCell ref="B15:B16"/>
    <mergeCell ref="B4:D4"/>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3"/>
  <sheetViews>
    <sheetView showGridLines="0" zoomScale="90" zoomScaleNormal="90" workbookViewId="0">
      <selection activeCell="A56" sqref="A56"/>
    </sheetView>
  </sheetViews>
  <sheetFormatPr defaultRowHeight="15" x14ac:dyDescent="0.25"/>
  <cols>
    <col min="1" max="1" width="132.140625" style="17" customWidth="1"/>
    <col min="2" max="2" width="12" customWidth="1"/>
  </cols>
  <sheetData>
    <row r="1" spans="1:2" ht="21" x14ac:dyDescent="0.25">
      <c r="A1" s="167" t="s">
        <v>54</v>
      </c>
      <c r="B1" s="168"/>
    </row>
    <row r="2" spans="1:2" x14ac:dyDescent="0.25">
      <c r="A2" s="144" t="s">
        <v>55</v>
      </c>
      <c r="B2" s="144"/>
    </row>
    <row r="3" spans="1:2" x14ac:dyDescent="0.25">
      <c r="A3" s="144"/>
      <c r="B3" s="144"/>
    </row>
    <row r="4" spans="1:2" x14ac:dyDescent="0.25">
      <c r="A4" s="164" t="s">
        <v>11</v>
      </c>
      <c r="B4" s="165"/>
    </row>
    <row r="5" spans="1:2" ht="15" customHeight="1" x14ac:dyDescent="0.25">
      <c r="A5" s="140" t="s">
        <v>100</v>
      </c>
      <c r="B5" s="142"/>
    </row>
    <row r="6" spans="1:2" ht="15" customHeight="1" x14ac:dyDescent="0.25">
      <c r="A6" s="140" t="s">
        <v>101</v>
      </c>
      <c r="B6" s="142"/>
    </row>
    <row r="7" spans="1:2" x14ac:dyDescent="0.25">
      <c r="A7" s="140" t="s">
        <v>56</v>
      </c>
      <c r="B7" s="142"/>
    </row>
    <row r="8" spans="1:2" x14ac:dyDescent="0.25">
      <c r="A8" s="140"/>
      <c r="B8" s="142"/>
    </row>
    <row r="9" spans="1:2" x14ac:dyDescent="0.25">
      <c r="A9" s="164" t="s">
        <v>12</v>
      </c>
      <c r="B9" s="165"/>
    </row>
    <row r="10" spans="1:2" x14ac:dyDescent="0.25">
      <c r="A10" s="140" t="s">
        <v>99</v>
      </c>
      <c r="B10" s="142"/>
    </row>
    <row r="11" spans="1:2" x14ac:dyDescent="0.25">
      <c r="A11" s="140" t="s">
        <v>57</v>
      </c>
      <c r="B11" s="142"/>
    </row>
    <row r="12" spans="1:2" x14ac:dyDescent="0.25">
      <c r="A12" s="140"/>
      <c r="B12" s="142"/>
    </row>
    <row r="13" spans="1:2" x14ac:dyDescent="0.25">
      <c r="A13" s="164" t="s">
        <v>58</v>
      </c>
      <c r="B13" s="165"/>
    </row>
    <row r="14" spans="1:2" x14ac:dyDescent="0.25">
      <c r="A14" s="140" t="s">
        <v>103</v>
      </c>
      <c r="B14" s="142"/>
    </row>
    <row r="15" spans="1:2" x14ac:dyDescent="0.25">
      <c r="A15" s="140" t="s">
        <v>59</v>
      </c>
      <c r="B15" s="142"/>
    </row>
    <row r="16" spans="1:2" x14ac:dyDescent="0.25">
      <c r="A16" s="140"/>
      <c r="B16" s="142"/>
    </row>
    <row r="17" spans="1:2" x14ac:dyDescent="0.25">
      <c r="A17" s="164" t="s">
        <v>60</v>
      </c>
      <c r="B17" s="165"/>
    </row>
    <row r="18" spans="1:2" x14ac:dyDescent="0.25">
      <c r="A18" s="140" t="s">
        <v>104</v>
      </c>
      <c r="B18" s="142"/>
    </row>
    <row r="19" spans="1:2" x14ac:dyDescent="0.25">
      <c r="A19" s="140" t="s">
        <v>61</v>
      </c>
      <c r="B19" s="142"/>
    </row>
    <row r="20" spans="1:2" x14ac:dyDescent="0.25">
      <c r="A20" s="140" t="s">
        <v>105</v>
      </c>
      <c r="B20" s="142"/>
    </row>
    <row r="21" spans="1:2" x14ac:dyDescent="0.25">
      <c r="A21" s="140"/>
      <c r="B21" s="142"/>
    </row>
    <row r="22" spans="1:2" x14ac:dyDescent="0.25">
      <c r="A22" s="164" t="s">
        <v>106</v>
      </c>
      <c r="B22" s="165"/>
    </row>
    <row r="23" spans="1:2" x14ac:dyDescent="0.25">
      <c r="A23" s="140" t="s">
        <v>62</v>
      </c>
      <c r="B23" s="142"/>
    </row>
    <row r="24" spans="1:2" x14ac:dyDescent="0.25">
      <c r="A24" s="140" t="s">
        <v>107</v>
      </c>
      <c r="B24" s="142"/>
    </row>
    <row r="25" spans="1:2" x14ac:dyDescent="0.25">
      <c r="A25" s="140" t="s">
        <v>59</v>
      </c>
      <c r="B25" s="142"/>
    </row>
    <row r="26" spans="1:2" x14ac:dyDescent="0.25">
      <c r="A26" s="140"/>
      <c r="B26" s="142"/>
    </row>
    <row r="27" spans="1:2" x14ac:dyDescent="0.25">
      <c r="A27" s="140" t="s">
        <v>64</v>
      </c>
      <c r="B27" s="142"/>
    </row>
    <row r="28" spans="1:2" x14ac:dyDescent="0.25">
      <c r="A28" s="164" t="s">
        <v>74</v>
      </c>
      <c r="B28" s="165"/>
    </row>
    <row r="29" spans="1:2" x14ac:dyDescent="0.25">
      <c r="A29" s="141" t="s">
        <v>108</v>
      </c>
      <c r="B29" s="143" t="s">
        <v>109</v>
      </c>
    </row>
    <row r="30" spans="1:2" x14ac:dyDescent="0.25">
      <c r="A30" s="149" t="s">
        <v>110</v>
      </c>
      <c r="B30" s="143" t="s">
        <v>111</v>
      </c>
    </row>
    <row r="31" spans="1:2" x14ac:dyDescent="0.25">
      <c r="A31" s="141" t="s">
        <v>112</v>
      </c>
      <c r="B31" s="143" t="s">
        <v>113</v>
      </c>
    </row>
    <row r="32" spans="1:2" x14ac:dyDescent="0.25">
      <c r="A32" s="140" t="s">
        <v>63</v>
      </c>
      <c r="B32" s="142"/>
    </row>
    <row r="33" spans="1:2" x14ac:dyDescent="0.25">
      <c r="A33" s="140"/>
      <c r="B33" s="142"/>
    </row>
    <row r="34" spans="1:2" x14ac:dyDescent="0.25">
      <c r="A34" s="145" t="s">
        <v>65</v>
      </c>
      <c r="B34" s="166"/>
    </row>
    <row r="35" spans="1:2" ht="43.5" customHeight="1" x14ac:dyDescent="0.25">
      <c r="A35" s="158" t="s">
        <v>114</v>
      </c>
      <c r="B35" s="159"/>
    </row>
    <row r="36" spans="1:2" ht="19.5" customHeight="1" x14ac:dyDescent="0.25">
      <c r="A36" s="157" t="s">
        <v>117</v>
      </c>
      <c r="B36" s="160"/>
    </row>
    <row r="37" spans="1:2" x14ac:dyDescent="0.25">
      <c r="A37" s="140" t="s">
        <v>68</v>
      </c>
      <c r="B37" s="142"/>
    </row>
    <row r="38" spans="1:2" x14ac:dyDescent="0.25">
      <c r="A38" s="150" t="s">
        <v>115</v>
      </c>
      <c r="B38" s="151"/>
    </row>
    <row r="39" spans="1:2" x14ac:dyDescent="0.25">
      <c r="A39" s="140"/>
      <c r="B39" s="142"/>
    </row>
    <row r="40" spans="1:2" ht="16.5" thickBot="1" x14ac:dyDescent="0.3">
      <c r="A40" s="152" t="s">
        <v>66</v>
      </c>
      <c r="B40" s="153"/>
    </row>
    <row r="41" spans="1:2" x14ac:dyDescent="0.25">
      <c r="A41" s="145" t="s">
        <v>116</v>
      </c>
      <c r="B41" s="166"/>
    </row>
    <row r="42" spans="1:2" ht="30" customHeight="1" x14ac:dyDescent="0.25">
      <c r="A42" s="140" t="s">
        <v>90</v>
      </c>
      <c r="B42" s="142"/>
    </row>
    <row r="43" spans="1:2" s="154" customFormat="1" ht="30" customHeight="1" x14ac:dyDescent="0.25">
      <c r="A43" s="155" t="s">
        <v>94</v>
      </c>
      <c r="B43" s="156"/>
    </row>
    <row r="44" spans="1:2" s="2" customFormat="1" ht="29.1" customHeight="1" x14ac:dyDescent="0.25">
      <c r="A44" s="140" t="s">
        <v>75</v>
      </c>
      <c r="B44" s="142"/>
    </row>
    <row r="45" spans="1:2" s="2" customFormat="1" ht="17.100000000000001" customHeight="1" x14ac:dyDescent="0.25">
      <c r="A45" s="148" t="s">
        <v>5</v>
      </c>
      <c r="B45" s="161"/>
    </row>
    <row r="46" spans="1:2" s="2" customFormat="1" x14ac:dyDescent="0.25">
      <c r="A46" s="162"/>
      <c r="B46" s="163"/>
    </row>
    <row r="47" spans="1:2" x14ac:dyDescent="0.25">
      <c r="A47" s="169" t="s">
        <v>118</v>
      </c>
      <c r="B47" s="169"/>
    </row>
    <row r="48" spans="1:2" x14ac:dyDescent="0.25">
      <c r="A48" s="140" t="s">
        <v>119</v>
      </c>
      <c r="B48" s="140"/>
    </row>
    <row r="49" spans="1:2" x14ac:dyDescent="0.25">
      <c r="A49" s="170"/>
      <c r="B49" s="171"/>
    </row>
    <row r="50" spans="1:2" x14ac:dyDescent="0.25">
      <c r="A50" s="169" t="s">
        <v>67</v>
      </c>
      <c r="B50" s="169"/>
    </row>
    <row r="51" spans="1:2" x14ac:dyDescent="0.25">
      <c r="A51" s="140" t="s">
        <v>89</v>
      </c>
      <c r="B51" s="142"/>
    </row>
    <row r="52" spans="1:2" x14ac:dyDescent="0.25">
      <c r="A52" s="140"/>
      <c r="B52" s="142"/>
    </row>
    <row r="53" spans="1:2" ht="15.75" thickBot="1" x14ac:dyDescent="0.3">
      <c r="A53" s="146" t="s">
        <v>102</v>
      </c>
      <c r="B53" s="147"/>
    </row>
    <row r="58" spans="1:2" x14ac:dyDescent="0.25">
      <c r="A58" s="46"/>
    </row>
    <row r="59" spans="1:2" x14ac:dyDescent="0.25">
      <c r="A59" s="45"/>
    </row>
    <row r="62" spans="1:2" x14ac:dyDescent="0.25">
      <c r="A62" s="46"/>
    </row>
    <row r="63" spans="1:2" x14ac:dyDescent="0.25">
      <c r="A63" s="45"/>
    </row>
  </sheetData>
  <sheetProtection algorithmName="SHA-512" hashValue="aaefirAYnReM9Z1J2sXtEDYbp1AuX4jD/T4TU5DIzCiNpIENalXn9VAEDDevq+3OXkQcKp38wPoxl/T6+26fzA==" saltValue="59A5ZJhj1GV1xfYDxgGpEA==" spinCount="100000" sheet="1" objects="1" scenarios="1"/>
  <mergeCells count="47">
    <mergeCell ref="A46:B46"/>
    <mergeCell ref="A45:B45"/>
    <mergeCell ref="A40:B40"/>
    <mergeCell ref="A38:B38"/>
    <mergeCell ref="A48:B48"/>
    <mergeCell ref="A51:B51"/>
    <mergeCell ref="A52:B52"/>
    <mergeCell ref="A53:B53"/>
    <mergeCell ref="A50:B50"/>
    <mergeCell ref="A47:B47"/>
    <mergeCell ref="A35:B35"/>
    <mergeCell ref="A37:B37"/>
    <mergeCell ref="A39:B39"/>
    <mergeCell ref="A42:B42"/>
    <mergeCell ref="A43:B43"/>
    <mergeCell ref="A44:B44"/>
    <mergeCell ref="A23:B23"/>
    <mergeCell ref="A24:B24"/>
    <mergeCell ref="A26:B26"/>
    <mergeCell ref="A27:B27"/>
    <mergeCell ref="A32:B32"/>
    <mergeCell ref="A33:B33"/>
    <mergeCell ref="A41:B41"/>
    <mergeCell ref="A6:B6"/>
    <mergeCell ref="A7:B7"/>
    <mergeCell ref="A8:B8"/>
    <mergeCell ref="A12:B12"/>
    <mergeCell ref="A15:B15"/>
    <mergeCell ref="A16:B16"/>
    <mergeCell ref="A18:B18"/>
    <mergeCell ref="A19:B19"/>
    <mergeCell ref="A21:B21"/>
    <mergeCell ref="A25:B25"/>
    <mergeCell ref="A1:B1"/>
    <mergeCell ref="A2:B3"/>
    <mergeCell ref="A4:B4"/>
    <mergeCell ref="A9:B9"/>
    <mergeCell ref="A13:B13"/>
    <mergeCell ref="A14:B14"/>
    <mergeCell ref="A20:B20"/>
    <mergeCell ref="A10:B10"/>
    <mergeCell ref="A11:B11"/>
    <mergeCell ref="A5:B5"/>
    <mergeCell ref="A17:B17"/>
    <mergeCell ref="A22:B22"/>
    <mergeCell ref="A28:B28"/>
    <mergeCell ref="A34:B34"/>
  </mergeCells>
  <hyperlinks>
    <hyperlink ref="A45" r:id="rId1" xr:uid="{C35C05CA-811C-469C-9154-EC81D22A8F3B}"/>
    <hyperlink ref="A36" r:id="rId2" xr:uid="{BAB2F9E0-9C8A-40CC-8E24-54916D41021A}"/>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61210-BD8C-4220-84A0-36346D5B2FA7}">
  <dimension ref="A1:C24"/>
  <sheetViews>
    <sheetView showGridLines="0" zoomScale="90" zoomScaleNormal="90" workbookViewId="0">
      <selection activeCell="B14" sqref="B14"/>
    </sheetView>
  </sheetViews>
  <sheetFormatPr defaultRowHeight="15" x14ac:dyDescent="0.25"/>
  <cols>
    <col min="1" max="1" width="43.42578125" customWidth="1"/>
    <col min="2" max="2" width="14.28515625" customWidth="1"/>
    <col min="8" max="8" width="11.85546875" customWidth="1"/>
  </cols>
  <sheetData>
    <row r="1" spans="1:3" ht="18.75" x14ac:dyDescent="0.3">
      <c r="A1" s="74" t="s">
        <v>37</v>
      </c>
      <c r="B1" s="71" t="s">
        <v>78</v>
      </c>
    </row>
    <row r="3" spans="1:3" ht="15.75" thickBot="1" x14ac:dyDescent="0.3">
      <c r="A3" s="42" t="s">
        <v>38</v>
      </c>
      <c r="C3" s="71"/>
    </row>
    <row r="4" spans="1:3" x14ac:dyDescent="0.25">
      <c r="A4" s="64" t="s">
        <v>39</v>
      </c>
      <c r="B4" s="65"/>
    </row>
    <row r="5" spans="1:3" ht="30" x14ac:dyDescent="0.25">
      <c r="A5" s="68" t="s">
        <v>40</v>
      </c>
      <c r="B5" s="69">
        <v>322.12</v>
      </c>
      <c r="C5" t="s">
        <v>76</v>
      </c>
    </row>
    <row r="6" spans="1:3" x14ac:dyDescent="0.25">
      <c r="A6" s="66"/>
      <c r="B6" s="69"/>
    </row>
    <row r="7" spans="1:3" x14ac:dyDescent="0.25">
      <c r="A7" s="66" t="s">
        <v>41</v>
      </c>
      <c r="B7" s="69">
        <v>322.12</v>
      </c>
      <c r="C7" t="s">
        <v>76</v>
      </c>
    </row>
    <row r="8" spans="1:3" x14ac:dyDescent="0.25">
      <c r="A8" s="66" t="s">
        <v>42</v>
      </c>
      <c r="B8" s="69"/>
    </row>
    <row r="9" spans="1:3" x14ac:dyDescent="0.25">
      <c r="A9" s="66" t="s">
        <v>43</v>
      </c>
      <c r="B9" s="69">
        <v>3.5</v>
      </c>
    </row>
    <row r="10" spans="1:3" x14ac:dyDescent="0.25">
      <c r="A10" s="66" t="s">
        <v>44</v>
      </c>
      <c r="B10" s="69">
        <v>2.5</v>
      </c>
    </row>
    <row r="11" spans="1:3" ht="15.75" thickBot="1" x14ac:dyDescent="0.3">
      <c r="A11" s="67" t="s">
        <v>45</v>
      </c>
      <c r="B11" s="70">
        <v>1</v>
      </c>
    </row>
    <row r="13" spans="1:3" ht="15.75" thickBot="1" x14ac:dyDescent="0.3">
      <c r="A13" s="42" t="s">
        <v>48</v>
      </c>
    </row>
    <row r="14" spans="1:3" x14ac:dyDescent="0.25">
      <c r="A14" s="62" t="s">
        <v>49</v>
      </c>
      <c r="B14" s="108">
        <f>1695-(1695*0.25)</f>
        <v>1271.25</v>
      </c>
      <c r="C14" t="s">
        <v>77</v>
      </c>
    </row>
    <row r="15" spans="1:3" ht="15.75" thickBot="1" x14ac:dyDescent="0.3">
      <c r="A15" s="66" t="s">
        <v>47</v>
      </c>
      <c r="B15" s="109">
        <v>-600</v>
      </c>
      <c r="C15" t="s">
        <v>77</v>
      </c>
    </row>
    <row r="16" spans="1:3" ht="15.75" thickBot="1" x14ac:dyDescent="0.3">
      <c r="A16" s="73" t="s">
        <v>46</v>
      </c>
      <c r="B16" s="110">
        <f>SUM(B14:B15)</f>
        <v>671.25</v>
      </c>
      <c r="C16" t="s">
        <v>77</v>
      </c>
    </row>
    <row r="17" spans="1:3" x14ac:dyDescent="0.25">
      <c r="A17" s="136" t="s">
        <v>50</v>
      </c>
      <c r="B17" s="137"/>
    </row>
    <row r="18" spans="1:3" ht="30.95" customHeight="1" thickBot="1" x14ac:dyDescent="0.3">
      <c r="A18" s="138"/>
      <c r="B18" s="139"/>
    </row>
    <row r="19" spans="1:3" ht="15.75" x14ac:dyDescent="0.25">
      <c r="A19" s="63" t="s">
        <v>3</v>
      </c>
      <c r="B19" s="3"/>
    </row>
    <row r="21" spans="1:3" ht="15.75" thickBot="1" x14ac:dyDescent="0.3">
      <c r="A21" s="72" t="s">
        <v>52</v>
      </c>
      <c r="B21" s="72"/>
    </row>
    <row r="22" spans="1:3" x14ac:dyDescent="0.25">
      <c r="A22" s="62" t="s">
        <v>51</v>
      </c>
      <c r="B22" s="111">
        <v>1000</v>
      </c>
      <c r="C22" t="s">
        <v>77</v>
      </c>
    </row>
    <row r="23" spans="1:3" x14ac:dyDescent="0.25">
      <c r="A23" s="66" t="s">
        <v>4</v>
      </c>
      <c r="B23" s="112">
        <v>8000</v>
      </c>
      <c r="C23" t="s">
        <v>77</v>
      </c>
    </row>
    <row r="24" spans="1:3" ht="15.75" thickBot="1" x14ac:dyDescent="0.3">
      <c r="A24" s="67" t="s">
        <v>53</v>
      </c>
      <c r="B24" s="109">
        <v>15000</v>
      </c>
      <c r="C24" t="s">
        <v>77</v>
      </c>
    </row>
  </sheetData>
  <sheetProtection algorithmName="SHA-512" hashValue="wvfAvxb6f/r3IWwUxoXaZuf46L7fTkR6o6ee3yvPI39iE/NKLm0IjwSw1DnlYjov5269n223b3XBkhMLq6iJUg==" saltValue="uh6FxpCBs3/7snALfVVNaQ==" spinCount="100000" sheet="1" objects="1" scenarios="1"/>
  <mergeCells count="1">
    <mergeCell ref="A17:B18"/>
  </mergeCells>
  <hyperlinks>
    <hyperlink ref="A19" r:id="rId1" xr:uid="{F73B90AF-C7BF-4898-8F05-99C35DFC0CD9}"/>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Budget</vt:lpstr>
      <vt:lpstr>How to</vt:lpstr>
      <vt:lpstr>Calculation of wages</vt:lpstr>
    </vt:vector>
  </TitlesOfParts>
  <Company>Aarhus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Randi Ulrikke Aaberg-Warncke</dc:creator>
  <cp:lastModifiedBy>Lena Melchior</cp:lastModifiedBy>
  <dcterms:created xsi:type="dcterms:W3CDTF">2017-07-24T10:20:44Z</dcterms:created>
  <dcterms:modified xsi:type="dcterms:W3CDTF">2023-11-21T13:46:43Z</dcterms:modified>
</cp:coreProperties>
</file>